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3"/>
  </bookViews>
  <sheets>
    <sheet name="доход" sheetId="1" r:id="rId1"/>
    <sheet name="расх" sheetId="2" r:id="rId2"/>
    <sheet name="оценка" sheetId="3" r:id="rId3"/>
    <sheet name="ср-ср финпл прил1" sheetId="4" r:id="rId4"/>
    <sheet name="ср-ср финпл пр2" sheetId="5" r:id="rId5"/>
  </sheets>
  <definedNames>
    <definedName name="_xlnm.Print_Area" localSheetId="0">доход!$A$1:$F$29</definedName>
  </definedNames>
  <calcPr calcId="125725"/>
</workbook>
</file>

<file path=xl/calcChain.xml><?xml version="1.0" encoding="utf-8"?>
<calcChain xmlns="http://schemas.openxmlformats.org/spreadsheetml/2006/main">
  <c r="B13" i="3"/>
  <c r="G21" i="2"/>
  <c r="E32"/>
  <c r="E25" i="5" l="1"/>
  <c r="E19" i="2"/>
  <c r="E21"/>
  <c r="C29" i="1"/>
  <c r="F6" i="2" l="1"/>
  <c r="D23"/>
  <c r="D21" s="1"/>
  <c r="D32"/>
  <c r="G32" i="5" l="1"/>
  <c r="F32"/>
  <c r="G14"/>
  <c r="F14"/>
  <c r="E14"/>
  <c r="E12"/>
  <c r="B18" i="3" l="1"/>
  <c r="B17"/>
  <c r="F29" i="1" l="1"/>
  <c r="G17" i="2" l="1"/>
  <c r="B19" i="3"/>
  <c r="B16"/>
  <c r="B10"/>
  <c r="E14" i="2"/>
  <c r="B29" i="3" s="1"/>
  <c r="C29" s="1"/>
  <c r="F14" i="2"/>
  <c r="G9" i="5"/>
  <c r="G8" s="1"/>
  <c r="B25" i="3"/>
  <c r="B8"/>
  <c r="E38" i="2"/>
  <c r="B34" i="3" s="1"/>
  <c r="C34" s="1"/>
  <c r="F38" i="2"/>
  <c r="G38"/>
  <c r="D38"/>
  <c r="E28"/>
  <c r="F28"/>
  <c r="G28"/>
  <c r="D28"/>
  <c r="D14"/>
  <c r="E23" i="1"/>
  <c r="E29" s="1"/>
  <c r="F21" i="2"/>
  <c r="B32" i="3"/>
  <c r="C32" s="1"/>
  <c r="G28" i="5"/>
  <c r="G27" s="1"/>
  <c r="F28"/>
  <c r="E28"/>
  <c r="G12"/>
  <c r="G11" s="1"/>
  <c r="F9"/>
  <c r="F8" s="1"/>
  <c r="E9"/>
  <c r="E8" s="1"/>
  <c r="F12"/>
  <c r="F11" s="1"/>
  <c r="E16"/>
  <c r="E11" s="1"/>
  <c r="F19"/>
  <c r="G19"/>
  <c r="E19"/>
  <c r="F21"/>
  <c r="G21"/>
  <c r="E21"/>
  <c r="F25"/>
  <c r="G25"/>
  <c r="F27"/>
  <c r="E27"/>
  <c r="E29"/>
  <c r="C30" i="4"/>
  <c r="D30"/>
  <c r="B30"/>
  <c r="B19"/>
  <c r="B21" s="1"/>
  <c r="B12" i="3"/>
  <c r="B11"/>
  <c r="B9"/>
  <c r="C9" s="1"/>
  <c r="F32" i="2"/>
  <c r="G32"/>
  <c r="C19" i="4"/>
  <c r="C21" s="1"/>
  <c r="D19"/>
  <c r="D21" s="1"/>
  <c r="E17" i="2"/>
  <c r="B30" i="3" s="1"/>
  <c r="C30" s="1"/>
  <c r="F17" i="2"/>
  <c r="B31" i="3"/>
  <c r="C31" s="1"/>
  <c r="F19" i="2"/>
  <c r="G19"/>
  <c r="E26"/>
  <c r="F26"/>
  <c r="G26"/>
  <c r="D26"/>
  <c r="D19"/>
  <c r="D17"/>
  <c r="G14"/>
  <c r="E12"/>
  <c r="F12"/>
  <c r="G12"/>
  <c r="D12"/>
  <c r="G10"/>
  <c r="E10"/>
  <c r="F10"/>
  <c r="D10"/>
  <c r="E8"/>
  <c r="F8"/>
  <c r="G8"/>
  <c r="D8"/>
  <c r="E6"/>
  <c r="G6"/>
  <c r="D6"/>
  <c r="B24" i="3" l="1"/>
  <c r="C8"/>
  <c r="C24" s="1"/>
  <c r="D29" i="1"/>
  <c r="C25" i="3"/>
  <c r="G18" i="5"/>
  <c r="G7" s="1"/>
  <c r="F18"/>
  <c r="F7" s="1"/>
  <c r="E18"/>
  <c r="D16" i="2"/>
  <c r="G16"/>
  <c r="F16"/>
  <c r="E16"/>
  <c r="E5"/>
  <c r="E4" s="1"/>
  <c r="B28" i="3" s="1"/>
  <c r="G5" i="2"/>
  <c r="G4" s="1"/>
  <c r="D25"/>
  <c r="G25"/>
  <c r="E25"/>
  <c r="B33" i="3" s="1"/>
  <c r="C33" s="1"/>
  <c r="F25" i="2"/>
  <c r="F5"/>
  <c r="F4" s="1"/>
  <c r="D5"/>
  <c r="D4" s="1"/>
  <c r="G41" l="1"/>
  <c r="C26" i="3"/>
  <c r="D41" i="2"/>
  <c r="F41"/>
  <c r="E41"/>
  <c r="B26" i="3"/>
  <c r="E7" i="5"/>
  <c r="B35" i="3" l="1"/>
  <c r="B36" s="1"/>
  <c r="C28"/>
  <c r="C35" s="1"/>
  <c r="C36" s="1"/>
</calcChain>
</file>

<file path=xl/sharedStrings.xml><?xml version="1.0" encoding="utf-8"?>
<sst xmlns="http://schemas.openxmlformats.org/spreadsheetml/2006/main" count="269" uniqueCount="194">
  <si>
    <t>Коды бюджетной классификации</t>
  </si>
  <si>
    <t>Показатели бюджета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</si>
  <si>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</si>
  <si>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</si>
  <si>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</si>
  <si>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</si>
  <si>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</si>
  <si>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</si>
  <si>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</si>
  <si>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Земельный налог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</si>
  <si>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</si>
  <si>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</si>
  <si>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</si>
  <si>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</si>
  <si>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</si>
  <si>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</si>
  <si>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</si>
  <si>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</si>
  <si>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Прочие неналоговые доходы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</si>
  <si>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</si>
  <si>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</si>
  <si>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</si>
  <si>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</si>
  <si>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</si>
  <si>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</si>
  <si>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</si>
  <si>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</si>
  <si>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</si>
  <si>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</si>
  <si>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</si>
  <si>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</si>
  <si>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</si>
  <si>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</si>
  <si>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</si>
  <si>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</si>
  <si>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</si>
  <si>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</si>
  <si>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</si>
  <si>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</si>
  <si>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</si>
  <si>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</si>
  <si>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</si>
  <si>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</si>
  <si>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</si>
  <si>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</si>
  <si>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</si>
  <si>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</si>
  <si>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</si>
  <si>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</si>
  <si>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</si>
  <si>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</si>
  <si>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</si>
  <si>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</si>
  <si>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</si>
  <si>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</si>
  <si>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</si>
  <si>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</si>
  <si>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</si>
  <si>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</si>
  <si>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</si>
  <si>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</si>
  <si>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</si>
  <si>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</si>
  <si>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</si>
  <si>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</si>
  <si>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</si>
  <si>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</si>
  <si>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</si>
  <si>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</si>
  <si>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</si>
  <si>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</si>
  <si>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</si>
  <si>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</si>
  <si>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</si>
  <si>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</si>
  <si>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</si>
  <si>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</si>
  <si>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</si>
  <si>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</si>
  <si>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</si>
  <si>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</si>
  <si>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</si>
  <si>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</si>
  <si>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</si>
  <si>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</si>
  <si>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</si>
  <si>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</si>
  <si>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</si>
  <si>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</si>
  <si>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</si>
  <si>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</si>
  <si>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</si>
  <si>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</si>
  <si>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</si>
  <si>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</si>
  <si>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</si>
  <si>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ОБЪЕМ</t>
  </si>
  <si>
    <t>(в  тыс.руб.)</t>
  </si>
  <si>
    <t>2016год</t>
  </si>
  <si>
    <t xml:space="preserve">Единый сельскохозяйственный налог </t>
  </si>
  <si>
    <t>Доходы, получаемые в виде арендной платы за земельные участки, гос.собственность на которые не разгран.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</si>
  <si>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</si>
  <si>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</si>
  <si>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</si>
  <si>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</si>
  <si>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</si>
  <si>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</si>
  <si>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</si>
  <si>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</si>
  <si>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</si>
  <si>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</si>
  <si>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</si>
  <si>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</si>
  <si>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</si>
  <si>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</si>
  <si>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</si>
  <si>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</si>
  <si>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</si>
  <si>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</si>
  <si>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</si>
  <si>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</si>
  <si>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</si>
  <si>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</si>
  <si>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</si>
  <si>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</si>
  <si>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</si>
  <si>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</si>
  <si>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</si>
  <si>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</si>
  <si>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</si>
  <si>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</si>
  <si>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</si>
  <si>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</si>
  <si>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</si>
  <si>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</si>
  <si>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2017год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</si>
  <si>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</si>
  <si>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</si>
  <si>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</si>
  <si>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</si>
  <si>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</si>
  <si>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</si>
  <si>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</si>
  <si>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</si>
  <si>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</si>
  <si>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Капитальный ремонт многоквартирных домов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</si>
  <si>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</si>
  <si>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</si>
  <si>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863 1 11 05075 10 0000 120</t>
  </si>
  <si>
    <t>Доходы от сдачи в аренду имущества, состовляющего казну</t>
  </si>
  <si>
    <t>2110347</t>
  </si>
  <si>
    <t>9900351</t>
  </si>
  <si>
    <t>863 1 11 05025 10 0000 120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</si>
  <si>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</si>
  <si>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Отчет 2014 г.</t>
  </si>
  <si>
    <t>Бюджет 2015г ОЦЕНКА</t>
  </si>
  <si>
    <t>Исполнение бюджета на 01.11.15</t>
  </si>
  <si>
    <t>Прогноз 2016 г.</t>
  </si>
  <si>
    <t>Бюджет 2015г (Оценка)</t>
  </si>
  <si>
    <t>Прогноз 2016г.</t>
  </si>
  <si>
    <t>План с учетом изменений на 2015 год</t>
  </si>
  <si>
    <t>Ожидаемое исполнениеза 2015 год</t>
  </si>
  <si>
    <t>2018 год</t>
  </si>
  <si>
    <t>по основным источникам на 2016 -2018 годы</t>
  </si>
  <si>
    <t>2018год</t>
  </si>
  <si>
    <t>791 2 02 09054 10 7301 151</t>
  </si>
  <si>
    <t>863 1 14 02053 10 0000 410</t>
  </si>
  <si>
    <t>863 1 14 06025 10 0000 430</t>
  </si>
  <si>
    <t>Доходы от продажи земельных участков, находящиеся в собственности  поселений</t>
  </si>
  <si>
    <t>706 1 16 51040 02 0000 140</t>
  </si>
  <si>
    <t>Денежные взыскания (штрафы)</t>
  </si>
  <si>
    <t>2117404</t>
  </si>
  <si>
    <t>Мероприятия по благоустройству территорий населенных пунктов и осуществлению дорожной деятельности в границах сельских поселений</t>
  </si>
  <si>
    <t>791 2 02 02077 10 0007 151</t>
  </si>
  <si>
    <t>Прочие безвозмездные поступления в бюджеты поселений от бюджетов муниципальных районов</t>
  </si>
  <si>
    <t>791 1 17 01050 10 0000 180</t>
  </si>
  <si>
    <t>9900605</t>
  </si>
  <si>
    <t>Земельный налог(131-331)</t>
  </si>
  <si>
    <t>Земельный налог (231-431)</t>
  </si>
  <si>
    <t xml:space="preserve">182 1 06 06013 10 0000 110  - 182 1 06 06033 10 0000 110   </t>
  </si>
  <si>
    <t>182 1 06 06023 10 0000 110 -182 1 06 06043 10 0000 110</t>
  </si>
  <si>
    <t>791 1 14 02053 10 0000 440</t>
  </si>
  <si>
    <t>Доходы от реализации иного имущества, находящегося в собственности поселения</t>
  </si>
  <si>
    <t>1717217</t>
  </si>
  <si>
    <t xml:space="preserve">1.7.Финансы.
Доходная часть сельского поселения Никифаровский сельсовет (тыс.руб.)   Таблица 1.                                                                                                                       
</t>
  </si>
  <si>
    <t>Расходная часть сельского поселения Никифаровский сельсовет (тыс.руб)</t>
  </si>
  <si>
    <t>1710333</t>
  </si>
  <si>
    <t xml:space="preserve">Оценка ожидаемого исполнения  бюджета сельского поселения Никифаровский сельсовет муниципального районаАльшеевский район Республики Башкортостан  за 2015 год                                                                                        </t>
  </si>
  <si>
    <t>доходов бюджета сельского поселения  Никифаровский сельсовет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</si>
  <si>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Никифаровский 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</si>
  <si>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Ведомственная структура расходов бюджета сельского поселения Никифаровский  сельсовет муниципального района Альшеевский район Республики Башкортостан  на плановый период  2016-2018 годов</t>
  </si>
  <si>
    <t>Муниципальная программа «Стимулирование развития жилищного строительства на территории сельского поселения Никифаровский сельсовет  муниципального района Альшеевский район Республики Башкортостан в 2014-2016 годах»</t>
  </si>
  <si>
    <t>Муниципальная программа «Модернизация и реформирование жилищно-коммунального хозяйства сельского поселения Никифаровский сельсовет муниципального района  Альшеевский  район Республики Башкортостан на 2014-2016 годы»</t>
  </si>
  <si>
    <t xml:space="preserve">               Приложение № 1       к проекту среднесрочного
 финансового  
плана сельского поселения 
Никифаровский сельсовет   
муниципального района
Альшеевский район                                                                                                        
Республики Башкортостан 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</si>
</sst>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5" fillId="0" borderId="0" xfId="0" applyFont="1"/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2" fillId="0" borderId="3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indent="8"/>
    </xf>
    <xf numFmtId="0" fontId="5" fillId="0" borderId="0" xfId="0" applyFont="1" applyAlignment="1">
      <alignment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6" fillId="0" borderId="7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/>
    <xf numFmtId="0" fontId="9" fillId="0" borderId="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wrapText="1"/>
    </xf>
    <xf numFmtId="0" fontId="1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right" vertical="top" wrapText="1"/>
    </xf>
    <xf numFmtId="165" fontId="4" fillId="0" borderId="6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165" fontId="4" fillId="0" borderId="9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65" fontId="5" fillId="0" borderId="17" xfId="0" applyNumberFormat="1" applyFont="1" applyBorder="1" applyAlignment="1">
      <alignment horizontal="right" vertical="top" wrapText="1"/>
    </xf>
    <xf numFmtId="165" fontId="5" fillId="0" borderId="18" xfId="0" applyNumberFormat="1" applyFont="1" applyBorder="1" applyAlignment="1">
      <alignment horizontal="right" vertical="top" wrapText="1"/>
    </xf>
    <xf numFmtId="165" fontId="4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0" fontId="14" fillId="0" borderId="0" xfId="0" applyFont="1"/>
    <xf numFmtId="0" fontId="11" fillId="0" borderId="6" xfId="0" applyFont="1" applyBorder="1" applyAlignment="1">
      <alignment horizontal="center" vertical="top" wrapText="1"/>
    </xf>
    <xf numFmtId="165" fontId="13" fillId="0" borderId="6" xfId="0" applyNumberFormat="1" applyFont="1" applyBorder="1" applyAlignment="1">
      <alignment horizontal="right" vertical="top" wrapText="1"/>
    </xf>
    <xf numFmtId="165" fontId="11" fillId="0" borderId="6" xfId="0" applyNumberFormat="1" applyFont="1" applyBorder="1" applyAlignment="1">
      <alignment horizontal="right" vertical="top" wrapText="1"/>
    </xf>
    <xf numFmtId="165" fontId="11" fillId="0" borderId="10" xfId="0" applyNumberFormat="1" applyFont="1" applyBorder="1" applyAlignment="1">
      <alignment horizontal="right" vertical="top" wrapText="1"/>
    </xf>
    <xf numFmtId="165" fontId="11" fillId="0" borderId="1" xfId="0" applyNumberFormat="1" applyFont="1" applyBorder="1" applyAlignment="1">
      <alignment horizontal="right" vertical="top" wrapText="1"/>
    </xf>
    <xf numFmtId="165" fontId="13" fillId="0" borderId="14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right" indent="8"/>
    </xf>
    <xf numFmtId="0" fontId="11" fillId="0" borderId="0" xfId="0" applyFont="1" applyAlignment="1">
      <alignment horizontal="right" indent="8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1" fillId="0" borderId="0" xfId="0" applyFont="1"/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164" fontId="11" fillId="0" borderId="6" xfId="0" applyNumberFormat="1" applyFont="1" applyBorder="1" applyAlignment="1">
      <alignment horizontal="left" vertical="top" wrapText="1"/>
    </xf>
    <xf numFmtId="164" fontId="11" fillId="0" borderId="6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11" fillId="0" borderId="7" xfId="0" applyFont="1" applyBorder="1" applyAlignment="1">
      <alignment horizontal="right" indent="8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 shrinkToFit="1"/>
    </xf>
    <xf numFmtId="0" fontId="13" fillId="0" borderId="0" xfId="0" applyFont="1" applyAlignment="1">
      <alignment horizontal="right" wrapText="1"/>
    </xf>
    <xf numFmtId="0" fontId="4" fillId="0" borderId="7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154" zoomScaleNormal="100" zoomScaleSheetLayoutView="154" workbookViewId="0">
      <selection activeCell="H7" sqref="H7"/>
    </sheetView>
  </sheetViews>
  <sheetFormatPr defaultRowHeight="15"/>
  <cols>
    <col min="1" max="1" width="21" customWidth="1"/>
    <col min="2" max="2" width="31.42578125" customWidth="1"/>
  </cols>
  <sheetData>
    <row r="1" spans="1:7" ht="29.25" customHeight="1" thickBot="1">
      <c r="A1" s="99" t="s">
        <v>184</v>
      </c>
      <c r="B1" s="99"/>
      <c r="C1" s="99"/>
      <c r="D1" s="99"/>
      <c r="E1" s="99"/>
      <c r="F1" s="99"/>
    </row>
    <row r="2" spans="1:7" ht="63.75" customHeight="1">
      <c r="A2" s="6" t="s">
        <v>0</v>
      </c>
      <c r="B2" s="6" t="s">
        <v>1</v>
      </c>
      <c r="C2" s="6" t="s">
        <v>154</v>
      </c>
      <c r="D2" s="6" t="s">
        <v>155</v>
      </c>
      <c r="E2" s="6" t="s">
        <v>156</v>
      </c>
      <c r="F2" s="6" t="s">
        <v>157</v>
      </c>
      <c r="G2" s="1"/>
    </row>
    <row r="3" spans="1:7" ht="20.25" customHeight="1" thickBot="1">
      <c r="A3" s="2" t="s">
        <v>2</v>
      </c>
      <c r="B3" s="3" t="s">
        <v>3</v>
      </c>
      <c r="C3" s="7">
        <v>165</v>
      </c>
      <c r="D3" s="8">
        <v>40</v>
      </c>
      <c r="E3" s="8">
        <v>25.3</v>
      </c>
      <c r="F3" s="8">
        <v>38</v>
      </c>
      <c r="G3" s="1"/>
    </row>
    <row r="4" spans="1:7" ht="21" customHeight="1" thickBot="1">
      <c r="A4" s="2" t="s">
        <v>4</v>
      </c>
      <c r="B4" s="3" t="s">
        <v>3</v>
      </c>
      <c r="C4" s="7"/>
      <c r="D4" s="8"/>
      <c r="E4" s="8">
        <v>0.4</v>
      </c>
      <c r="F4" s="8"/>
      <c r="G4" s="1"/>
    </row>
    <row r="5" spans="1:7" ht="16.5" customHeight="1" thickBot="1">
      <c r="A5" s="2" t="s">
        <v>5</v>
      </c>
      <c r="B5" s="3" t="s">
        <v>6</v>
      </c>
      <c r="C5" s="7">
        <v>19</v>
      </c>
      <c r="D5" s="8">
        <v>6</v>
      </c>
      <c r="E5" s="8">
        <v>23.3</v>
      </c>
      <c r="F5" s="8">
        <v>2</v>
      </c>
      <c r="G5" s="1"/>
    </row>
    <row r="6" spans="1:7" ht="15.75" customHeight="1" thickBot="1">
      <c r="A6" s="2" t="s">
        <v>7</v>
      </c>
      <c r="B6" s="3" t="s">
        <v>8</v>
      </c>
      <c r="C6" s="7">
        <v>52</v>
      </c>
      <c r="D6" s="8">
        <v>40</v>
      </c>
      <c r="E6" s="8">
        <v>82</v>
      </c>
      <c r="F6" s="8">
        <v>55</v>
      </c>
      <c r="G6" s="1"/>
    </row>
    <row r="7" spans="1:7" ht="27.75" customHeight="1" thickBot="1">
      <c r="A7" s="58" t="s">
        <v>179</v>
      </c>
      <c r="B7" s="3" t="s">
        <v>9</v>
      </c>
      <c r="C7" s="7">
        <v>198.3</v>
      </c>
      <c r="D7" s="8">
        <v>288</v>
      </c>
      <c r="E7" s="8">
        <v>344.5</v>
      </c>
      <c r="F7" s="8">
        <v>280</v>
      </c>
      <c r="G7" s="1"/>
    </row>
    <row r="8" spans="1:7" ht="27" customHeight="1" thickBot="1">
      <c r="A8" s="58" t="s">
        <v>180</v>
      </c>
      <c r="B8" s="3" t="s">
        <v>9</v>
      </c>
      <c r="C8" s="7">
        <v>312</v>
      </c>
      <c r="D8" s="8">
        <v>356</v>
      </c>
      <c r="E8" s="8">
        <v>1147.5</v>
      </c>
      <c r="F8" s="8">
        <v>360</v>
      </c>
      <c r="G8" s="1"/>
    </row>
    <row r="9" spans="1:7" ht="18" customHeight="1" thickBot="1">
      <c r="A9" s="2" t="s">
        <v>10</v>
      </c>
      <c r="B9" s="3" t="s">
        <v>11</v>
      </c>
      <c r="C9" s="7">
        <v>29</v>
      </c>
      <c r="D9" s="8">
        <v>15</v>
      </c>
      <c r="E9" s="8">
        <v>10.3</v>
      </c>
      <c r="F9" s="8">
        <v>9</v>
      </c>
      <c r="G9" s="1"/>
    </row>
    <row r="10" spans="1:7" ht="39" customHeight="1" thickBot="1">
      <c r="A10" s="2" t="s">
        <v>12</v>
      </c>
      <c r="B10" s="3" t="s">
        <v>13</v>
      </c>
      <c r="C10" s="7">
        <v>18</v>
      </c>
      <c r="D10" s="8"/>
      <c r="E10" s="8"/>
      <c r="F10" s="8"/>
      <c r="G10" s="1"/>
    </row>
    <row r="11" spans="1:7" ht="24" customHeight="1" thickBot="1">
      <c r="A11" s="2" t="s">
        <v>152</v>
      </c>
      <c r="B11" s="48" t="s">
        <v>153</v>
      </c>
      <c r="C11" s="7"/>
      <c r="D11" s="8"/>
      <c r="E11" s="8"/>
      <c r="F11" s="8"/>
      <c r="G11" s="1"/>
    </row>
    <row r="12" spans="1:7" ht="24" customHeight="1" thickBot="1">
      <c r="A12" s="2" t="s">
        <v>14</v>
      </c>
      <c r="B12" s="3" t="s">
        <v>15</v>
      </c>
      <c r="C12" s="7"/>
      <c r="D12" s="8"/>
      <c r="E12" s="8"/>
      <c r="F12" s="8"/>
      <c r="G12" s="1"/>
    </row>
    <row r="13" spans="1:7" ht="24" customHeight="1" thickBot="1">
      <c r="A13" s="2" t="s">
        <v>148</v>
      </c>
      <c r="B13" s="3" t="s">
        <v>149</v>
      </c>
      <c r="C13" s="7"/>
      <c r="D13" s="8"/>
      <c r="E13" s="8"/>
      <c r="F13" s="8"/>
      <c r="G13" s="1"/>
    </row>
    <row r="14" spans="1:7" ht="36.75" customHeight="1" thickBot="1">
      <c r="A14" s="2" t="s">
        <v>16</v>
      </c>
      <c r="B14" s="3" t="s">
        <v>17</v>
      </c>
      <c r="C14" s="7"/>
      <c r="D14" s="8">
        <v>2</v>
      </c>
      <c r="E14" s="8"/>
      <c r="F14" s="8"/>
      <c r="G14" s="1"/>
    </row>
    <row r="15" spans="1:7" ht="17.25" customHeight="1" thickBot="1">
      <c r="A15" s="2" t="s">
        <v>175</v>
      </c>
      <c r="B15" s="3" t="s">
        <v>18</v>
      </c>
      <c r="C15" s="7"/>
      <c r="D15" s="8"/>
      <c r="E15" s="8"/>
      <c r="F15" s="8"/>
      <c r="G15" s="1"/>
    </row>
    <row r="16" spans="1:7" ht="26.25" customHeight="1" thickBot="1">
      <c r="A16" s="2" t="s">
        <v>166</v>
      </c>
      <c r="B16" s="48" t="s">
        <v>19</v>
      </c>
      <c r="C16" s="7"/>
      <c r="D16" s="8"/>
      <c r="E16" s="8"/>
      <c r="F16" s="8"/>
      <c r="G16" s="1"/>
    </row>
    <row r="17" spans="1:7" ht="26.25" customHeight="1" thickBot="1">
      <c r="A17" s="2" t="s">
        <v>167</v>
      </c>
      <c r="B17" s="48" t="s">
        <v>168</v>
      </c>
      <c r="C17" s="7"/>
      <c r="D17" s="8"/>
      <c r="E17" s="8"/>
      <c r="F17" s="8"/>
      <c r="G17" s="1"/>
    </row>
    <row r="18" spans="1:7" ht="22.5" customHeight="1" thickBot="1">
      <c r="A18" s="2" t="s">
        <v>20</v>
      </c>
      <c r="B18" s="48" t="s">
        <v>21</v>
      </c>
      <c r="C18" s="7">
        <v>12</v>
      </c>
      <c r="D18" s="8"/>
      <c r="E18" s="8"/>
      <c r="F18" s="8"/>
      <c r="G18" s="1"/>
    </row>
    <row r="19" spans="1:7" ht="24.75" customHeight="1" thickBot="1">
      <c r="A19" s="2" t="s">
        <v>181</v>
      </c>
      <c r="B19" s="48" t="s">
        <v>182</v>
      </c>
      <c r="C19" s="7"/>
      <c r="D19" s="8"/>
      <c r="E19" s="8"/>
      <c r="F19" s="8"/>
      <c r="G19" s="1"/>
    </row>
    <row r="20" spans="1:7" ht="26.25" customHeight="1" thickBot="1">
      <c r="A20" s="2" t="s">
        <v>22</v>
      </c>
      <c r="B20" s="3" t="s">
        <v>23</v>
      </c>
      <c r="C20" s="7">
        <v>249.5</v>
      </c>
      <c r="D20" s="8">
        <v>272.5</v>
      </c>
      <c r="E20" s="8">
        <v>226.8</v>
      </c>
      <c r="F20" s="8"/>
      <c r="G20" s="1"/>
    </row>
    <row r="21" spans="1:7" ht="28.5" customHeight="1" thickBot="1">
      <c r="A21" s="2" t="s">
        <v>25</v>
      </c>
      <c r="B21" s="3" t="s">
        <v>26</v>
      </c>
      <c r="C21" s="7">
        <v>290.7</v>
      </c>
      <c r="D21" s="8">
        <v>252.4</v>
      </c>
      <c r="E21" s="8">
        <v>210.3</v>
      </c>
      <c r="F21" s="8">
        <v>542.1</v>
      </c>
      <c r="G21" s="1"/>
    </row>
    <row r="22" spans="1:7" ht="48" customHeight="1" thickBot="1">
      <c r="A22" s="2" t="s">
        <v>27</v>
      </c>
      <c r="B22" s="3" t="s">
        <v>28</v>
      </c>
      <c r="C22" s="7">
        <v>62.7</v>
      </c>
      <c r="D22" s="8">
        <v>58.8</v>
      </c>
      <c r="E22" s="8">
        <v>58.8</v>
      </c>
      <c r="F22" s="8">
        <v>70.2</v>
      </c>
      <c r="G22" s="1"/>
    </row>
    <row r="23" spans="1:7" ht="28.5" customHeight="1" thickBot="1">
      <c r="A23" s="2" t="s">
        <v>29</v>
      </c>
      <c r="B23" s="3" t="s">
        <v>30</v>
      </c>
      <c r="C23" s="7"/>
      <c r="D23" s="8"/>
      <c r="E23" s="8">
        <f t="shared" ref="E23" si="0">D23</f>
        <v>0</v>
      </c>
      <c r="F23" s="8"/>
      <c r="G23" s="1"/>
    </row>
    <row r="24" spans="1:7" ht="24" customHeight="1" thickBot="1">
      <c r="A24" s="2" t="s">
        <v>31</v>
      </c>
      <c r="B24" s="3" t="s">
        <v>30</v>
      </c>
      <c r="C24" s="7">
        <v>200</v>
      </c>
      <c r="D24" s="8">
        <v>370</v>
      </c>
      <c r="E24" s="8">
        <v>370</v>
      </c>
      <c r="F24" s="8">
        <v>500</v>
      </c>
      <c r="G24" s="1"/>
    </row>
    <row r="25" spans="1:7" ht="27.75" customHeight="1" thickBot="1">
      <c r="A25" s="2" t="s">
        <v>32</v>
      </c>
      <c r="B25" s="3" t="s">
        <v>30</v>
      </c>
      <c r="C25" s="7">
        <v>200</v>
      </c>
      <c r="D25" s="8">
        <v>130</v>
      </c>
      <c r="E25" s="8">
        <v>130</v>
      </c>
      <c r="F25" s="8"/>
      <c r="G25" s="1"/>
    </row>
    <row r="26" spans="1:7" ht="24" customHeight="1" thickBot="1">
      <c r="A26" s="2" t="s">
        <v>165</v>
      </c>
      <c r="B26" s="3" t="s">
        <v>24</v>
      </c>
      <c r="C26" s="7">
        <v>126.4</v>
      </c>
      <c r="D26" s="8">
        <v>161.1</v>
      </c>
      <c r="E26" s="8">
        <v>161.1</v>
      </c>
      <c r="F26" s="8"/>
      <c r="G26" s="1"/>
    </row>
    <row r="27" spans="1:7" ht="34.5" customHeight="1" thickBot="1">
      <c r="A27" s="2" t="s">
        <v>173</v>
      </c>
      <c r="B27" s="3" t="s">
        <v>174</v>
      </c>
      <c r="C27" s="7"/>
      <c r="D27" s="8"/>
      <c r="E27" s="8"/>
      <c r="F27" s="8"/>
      <c r="G27" s="1"/>
    </row>
    <row r="28" spans="1:7" ht="18" customHeight="1" thickBot="1">
      <c r="A28" s="2" t="s">
        <v>169</v>
      </c>
      <c r="B28" s="3" t="s">
        <v>170</v>
      </c>
      <c r="C28" s="7"/>
      <c r="D28" s="8"/>
      <c r="E28" s="8"/>
      <c r="F28" s="8"/>
      <c r="G28" s="1"/>
    </row>
    <row r="29" spans="1:7" ht="15.75" thickBot="1">
      <c r="A29" s="4"/>
      <c r="B29" s="5" t="s">
        <v>33</v>
      </c>
      <c r="C29" s="7">
        <f>SUM(C3:C28)</f>
        <v>1934.6000000000001</v>
      </c>
      <c r="D29" s="7">
        <f t="shared" ref="D29" si="1">SUM(D3:D26)</f>
        <v>1991.8</v>
      </c>
      <c r="E29" s="7">
        <f>SUM(E3:E28)</f>
        <v>2790.3</v>
      </c>
      <c r="F29" s="7">
        <f>SUM(F3:F28)</f>
        <v>1856.3</v>
      </c>
      <c r="G29" s="1"/>
    </row>
  </sheetData>
  <mergeCells count="1">
    <mergeCell ref="A1:F1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166" zoomScaleNormal="100" zoomScaleSheetLayoutView="166" workbookViewId="0">
      <selection activeCell="G41" sqref="G41"/>
    </sheetView>
  </sheetViews>
  <sheetFormatPr defaultRowHeight="15"/>
  <cols>
    <col min="1" max="1" width="24.140625" style="31" customWidth="1"/>
    <col min="2" max="16384" width="9.140625" style="31"/>
  </cols>
  <sheetData>
    <row r="1" spans="1:7">
      <c r="A1" s="100" t="s">
        <v>185</v>
      </c>
      <c r="B1" s="100"/>
      <c r="C1" s="100"/>
      <c r="D1" s="100"/>
      <c r="E1" s="100"/>
      <c r="F1" s="100"/>
      <c r="G1" s="100"/>
    </row>
    <row r="2" spans="1:7" ht="15.75" thickBot="1">
      <c r="A2" s="101" t="s">
        <v>34</v>
      </c>
      <c r="B2" s="101"/>
      <c r="C2" s="101"/>
      <c r="D2" s="101"/>
      <c r="E2" s="101"/>
      <c r="F2" s="101"/>
      <c r="G2" s="101"/>
    </row>
    <row r="3" spans="1:7" ht="33.75">
      <c r="A3" s="47" t="s">
        <v>35</v>
      </c>
      <c r="B3" s="47" t="s">
        <v>36</v>
      </c>
      <c r="C3" s="47" t="s">
        <v>37</v>
      </c>
      <c r="D3" s="47" t="s">
        <v>154</v>
      </c>
      <c r="E3" s="32" t="s">
        <v>158</v>
      </c>
      <c r="F3" s="47" t="s">
        <v>156</v>
      </c>
      <c r="G3" s="47" t="s">
        <v>159</v>
      </c>
    </row>
    <row r="4" spans="1:7" ht="23.25" thickBot="1">
      <c r="A4" s="33" t="s">
        <v>38</v>
      </c>
      <c r="B4" s="34" t="s">
        <v>62</v>
      </c>
      <c r="C4" s="34"/>
      <c r="D4" s="35">
        <f>D5+D10+D12</f>
        <v>1349</v>
      </c>
      <c r="E4" s="35">
        <f t="shared" ref="E4:G4" si="0">E5+E10+E12</f>
        <v>1176.0999999999999</v>
      </c>
      <c r="F4" s="35">
        <f t="shared" si="0"/>
        <v>1029.5</v>
      </c>
      <c r="G4" s="35">
        <f t="shared" si="0"/>
        <v>1136.0999999999999</v>
      </c>
    </row>
    <row r="5" spans="1:7" ht="68.25" customHeight="1" thickBot="1">
      <c r="A5" s="22" t="s">
        <v>39</v>
      </c>
      <c r="B5" s="23" t="s">
        <v>62</v>
      </c>
      <c r="C5" s="23" t="s">
        <v>125</v>
      </c>
      <c r="D5" s="36">
        <f>D6+D8</f>
        <v>1349</v>
      </c>
      <c r="E5" s="36">
        <f t="shared" ref="E5:G5" si="1">E6+E8</f>
        <v>1166.0999999999999</v>
      </c>
      <c r="F5" s="36">
        <f t="shared" si="1"/>
        <v>1029.5</v>
      </c>
      <c r="G5" s="36">
        <f t="shared" si="1"/>
        <v>1126.0999999999999</v>
      </c>
    </row>
    <row r="6" spans="1:7" ht="21.75" customHeight="1" thickBot="1">
      <c r="A6" s="22" t="s">
        <v>40</v>
      </c>
      <c r="B6" s="23" t="s">
        <v>63</v>
      </c>
      <c r="C6" s="23" t="s">
        <v>124</v>
      </c>
      <c r="D6" s="37">
        <f>D7</f>
        <v>578.79999999999995</v>
      </c>
      <c r="E6" s="37">
        <f t="shared" ref="E6:G6" si="2">E7</f>
        <v>443.5</v>
      </c>
      <c r="F6" s="37">
        <f t="shared" si="2"/>
        <v>403.1</v>
      </c>
      <c r="G6" s="37">
        <f t="shared" si="2"/>
        <v>412.9</v>
      </c>
    </row>
    <row r="7" spans="1:7" ht="22.5" customHeight="1" thickBot="1">
      <c r="A7" s="22" t="s">
        <v>41</v>
      </c>
      <c r="B7" s="23" t="s">
        <v>63</v>
      </c>
      <c r="C7" s="23" t="s">
        <v>124</v>
      </c>
      <c r="D7" s="37">
        <v>578.79999999999995</v>
      </c>
      <c r="E7" s="37">
        <v>443.5</v>
      </c>
      <c r="F7" s="37">
        <v>403.1</v>
      </c>
      <c r="G7" s="38">
        <v>412.9</v>
      </c>
    </row>
    <row r="8" spans="1:7" ht="10.5" customHeight="1" thickBot="1">
      <c r="A8" s="22" t="s">
        <v>42</v>
      </c>
      <c r="B8" s="23" t="s">
        <v>64</v>
      </c>
      <c r="C8" s="23" t="s">
        <v>126</v>
      </c>
      <c r="D8" s="37">
        <f>D9</f>
        <v>770.2</v>
      </c>
      <c r="E8" s="37">
        <f t="shared" ref="E8:G8" si="3">E9</f>
        <v>722.6</v>
      </c>
      <c r="F8" s="37">
        <f t="shared" si="3"/>
        <v>626.4</v>
      </c>
      <c r="G8" s="37">
        <f t="shared" si="3"/>
        <v>713.2</v>
      </c>
    </row>
    <row r="9" spans="1:7" ht="23.25" customHeight="1" thickBot="1">
      <c r="A9" s="22" t="s">
        <v>41</v>
      </c>
      <c r="B9" s="23">
        <v>104</v>
      </c>
      <c r="C9" s="50" t="s">
        <v>126</v>
      </c>
      <c r="D9" s="37">
        <v>770.2</v>
      </c>
      <c r="E9" s="37">
        <v>722.6</v>
      </c>
      <c r="F9" s="37">
        <v>626.4</v>
      </c>
      <c r="G9" s="38">
        <v>713.2</v>
      </c>
    </row>
    <row r="10" spans="1:7" ht="13.5" customHeight="1" thickBot="1">
      <c r="A10" s="22" t="s">
        <v>43</v>
      </c>
      <c r="B10" s="49" t="s">
        <v>65</v>
      </c>
      <c r="C10" s="51"/>
      <c r="D10" s="37">
        <f>D11</f>
        <v>0</v>
      </c>
      <c r="E10" s="37">
        <f t="shared" ref="E10:F10" si="4">E11</f>
        <v>10</v>
      </c>
      <c r="F10" s="37">
        <f t="shared" si="4"/>
        <v>0</v>
      </c>
      <c r="G10" s="37">
        <f>G11</f>
        <v>10</v>
      </c>
    </row>
    <row r="11" spans="1:7" ht="22.5" customHeight="1" thickBot="1">
      <c r="A11" s="22" t="s">
        <v>44</v>
      </c>
      <c r="B11" s="49" t="s">
        <v>65</v>
      </c>
      <c r="C11" s="52">
        <v>9900750</v>
      </c>
      <c r="D11" s="37"/>
      <c r="E11" s="37">
        <v>10</v>
      </c>
      <c r="F11" s="37"/>
      <c r="G11" s="38">
        <v>10</v>
      </c>
    </row>
    <row r="12" spans="1:7" ht="23.25" customHeight="1" thickBot="1">
      <c r="A12" s="22" t="s">
        <v>45</v>
      </c>
      <c r="B12" s="23" t="s">
        <v>66</v>
      </c>
      <c r="C12" s="23"/>
      <c r="D12" s="37">
        <f>D13</f>
        <v>0</v>
      </c>
      <c r="E12" s="37">
        <f t="shared" ref="E12:G12" si="5">E13</f>
        <v>0</v>
      </c>
      <c r="F12" s="37">
        <f t="shared" si="5"/>
        <v>0</v>
      </c>
      <c r="G12" s="37">
        <f t="shared" si="5"/>
        <v>0</v>
      </c>
    </row>
    <row r="13" spans="1:7" ht="45" customHeight="1" thickBot="1">
      <c r="A13" s="22" t="s">
        <v>46</v>
      </c>
      <c r="B13" s="23" t="s">
        <v>66</v>
      </c>
      <c r="C13" s="23" t="s">
        <v>77</v>
      </c>
      <c r="D13" s="37"/>
      <c r="E13" s="37"/>
      <c r="F13" s="37"/>
      <c r="G13" s="39"/>
    </row>
    <row r="14" spans="1:7" ht="22.5" customHeight="1" thickBot="1">
      <c r="A14" s="33" t="s">
        <v>47</v>
      </c>
      <c r="B14" s="34" t="s">
        <v>67</v>
      </c>
      <c r="C14" s="34"/>
      <c r="D14" s="40">
        <f t="shared" ref="D14:G14" si="6">D15</f>
        <v>62.7</v>
      </c>
      <c r="E14" s="40">
        <f t="shared" si="6"/>
        <v>58.8</v>
      </c>
      <c r="F14" s="40">
        <f t="shared" si="6"/>
        <v>50.6</v>
      </c>
      <c r="G14" s="40">
        <f t="shared" si="6"/>
        <v>70.2</v>
      </c>
    </row>
    <row r="15" spans="1:7" ht="47.25" customHeight="1" thickBot="1">
      <c r="A15" s="22" t="s">
        <v>48</v>
      </c>
      <c r="B15" s="23" t="s">
        <v>67</v>
      </c>
      <c r="C15" s="23" t="s">
        <v>127</v>
      </c>
      <c r="D15" s="37">
        <v>62.7</v>
      </c>
      <c r="E15" s="37">
        <v>58.8</v>
      </c>
      <c r="F15" s="37">
        <v>50.6</v>
      </c>
      <c r="G15" s="38">
        <v>70.2</v>
      </c>
    </row>
    <row r="16" spans="1:7" ht="27" customHeight="1" thickBot="1">
      <c r="A16" s="33" t="s">
        <v>49</v>
      </c>
      <c r="B16" s="34" t="s">
        <v>68</v>
      </c>
      <c r="C16" s="34"/>
      <c r="D16" s="40">
        <f t="shared" ref="D16:F16" si="7">D17+D19+D21</f>
        <v>336.1</v>
      </c>
      <c r="E16" s="40">
        <f t="shared" si="7"/>
        <v>230</v>
      </c>
      <c r="F16" s="40">
        <f t="shared" si="7"/>
        <v>100</v>
      </c>
      <c r="G16" s="40">
        <f>G17+G19+G21</f>
        <v>100</v>
      </c>
    </row>
    <row r="17" spans="1:7" ht="23.25" thickBot="1">
      <c r="A17" s="22" t="s">
        <v>50</v>
      </c>
      <c r="B17" s="23" t="s">
        <v>69</v>
      </c>
      <c r="C17" s="23"/>
      <c r="D17" s="37">
        <f>D18</f>
        <v>0</v>
      </c>
      <c r="E17" s="37">
        <f t="shared" ref="E17:G17" si="8">E18</f>
        <v>0</v>
      </c>
      <c r="F17" s="37">
        <f t="shared" si="8"/>
        <v>0</v>
      </c>
      <c r="G17" s="37">
        <f t="shared" si="8"/>
        <v>0</v>
      </c>
    </row>
    <row r="18" spans="1:7" ht="34.5" customHeight="1" thickBot="1">
      <c r="A18" s="22" t="s">
        <v>51</v>
      </c>
      <c r="B18" s="23" t="s">
        <v>69</v>
      </c>
      <c r="C18" s="23" t="s">
        <v>123</v>
      </c>
      <c r="D18" s="37">
        <v>0</v>
      </c>
      <c r="E18" s="37"/>
      <c r="F18" s="37"/>
      <c r="G18" s="38"/>
    </row>
    <row r="19" spans="1:7" ht="15.75" thickBot="1">
      <c r="A19" s="22" t="s">
        <v>52</v>
      </c>
      <c r="B19" s="23" t="s">
        <v>70</v>
      </c>
      <c r="C19" s="23"/>
      <c r="D19" s="37">
        <f>D20</f>
        <v>241.7</v>
      </c>
      <c r="E19" s="37">
        <f t="shared" ref="E19:G19" si="9">E20</f>
        <v>130</v>
      </c>
      <c r="F19" s="37">
        <f t="shared" si="9"/>
        <v>100</v>
      </c>
      <c r="G19" s="37">
        <f t="shared" si="9"/>
        <v>0</v>
      </c>
    </row>
    <row r="20" spans="1:7" ht="57" thickBot="1">
      <c r="A20" s="22" t="s">
        <v>53</v>
      </c>
      <c r="B20" s="23" t="s">
        <v>70</v>
      </c>
      <c r="C20" s="23" t="s">
        <v>121</v>
      </c>
      <c r="D20" s="37">
        <v>241.7</v>
      </c>
      <c r="E20" s="37">
        <v>130</v>
      </c>
      <c r="F20" s="37">
        <v>100</v>
      </c>
      <c r="G20" s="38"/>
    </row>
    <row r="21" spans="1:7" ht="23.25" thickBot="1">
      <c r="A21" s="22" t="s">
        <v>54</v>
      </c>
      <c r="B21" s="23" t="s">
        <v>71</v>
      </c>
      <c r="C21" s="23"/>
      <c r="D21" s="37">
        <f>D22+D23</f>
        <v>94.4</v>
      </c>
      <c r="E21" s="37">
        <f>SUM(E22:E24)</f>
        <v>100</v>
      </c>
      <c r="F21" s="37">
        <f t="shared" ref="F21" si="10">F22</f>
        <v>0</v>
      </c>
      <c r="G21" s="37">
        <f>SUM(G22:G24)</f>
        <v>100</v>
      </c>
    </row>
    <row r="22" spans="1:7" ht="24" customHeight="1" thickBot="1">
      <c r="A22" s="22" t="s">
        <v>41</v>
      </c>
      <c r="B22" s="23" t="s">
        <v>71</v>
      </c>
      <c r="C22" s="23" t="s">
        <v>122</v>
      </c>
      <c r="D22" s="37">
        <v>94.4</v>
      </c>
      <c r="E22" s="37">
        <v>0</v>
      </c>
      <c r="F22" s="37">
        <v>0</v>
      </c>
      <c r="G22" s="41"/>
    </row>
    <row r="23" spans="1:7" ht="24" customHeight="1" thickBot="1">
      <c r="A23" s="22" t="s">
        <v>54</v>
      </c>
      <c r="B23" s="23" t="s">
        <v>71</v>
      </c>
      <c r="C23" s="23" t="s">
        <v>183</v>
      </c>
      <c r="D23" s="37">
        <f>D24</f>
        <v>0</v>
      </c>
      <c r="E23" s="37">
        <v>100</v>
      </c>
      <c r="F23" s="37"/>
      <c r="G23" s="41"/>
    </row>
    <row r="24" spans="1:7" ht="24" customHeight="1" thickBot="1">
      <c r="A24" s="22" t="s">
        <v>41</v>
      </c>
      <c r="B24" s="23" t="s">
        <v>71</v>
      </c>
      <c r="C24" s="23" t="s">
        <v>186</v>
      </c>
      <c r="D24" s="37"/>
      <c r="E24" s="37"/>
      <c r="F24" s="37"/>
      <c r="G24" s="43">
        <v>100</v>
      </c>
    </row>
    <row r="25" spans="1:7" ht="15.75" thickBot="1">
      <c r="A25" s="33" t="s">
        <v>55</v>
      </c>
      <c r="B25" s="34" t="s">
        <v>72</v>
      </c>
      <c r="C25" s="34"/>
      <c r="D25" s="40">
        <f>D26+D28+D32</f>
        <v>437.2</v>
      </c>
      <c r="E25" s="40">
        <f t="shared" ref="E25:G25" si="11">E26+E28+E32</f>
        <v>520</v>
      </c>
      <c r="F25" s="40">
        <f t="shared" si="11"/>
        <v>295.10000000000002</v>
      </c>
      <c r="G25" s="40">
        <f t="shared" si="11"/>
        <v>550</v>
      </c>
    </row>
    <row r="26" spans="1:7" ht="15.75" thickBot="1">
      <c r="A26" s="22" t="s">
        <v>56</v>
      </c>
      <c r="B26" s="23" t="s">
        <v>73</v>
      </c>
      <c r="C26" s="23"/>
      <c r="D26" s="37">
        <f>D27</f>
        <v>0</v>
      </c>
      <c r="E26" s="37">
        <f t="shared" ref="E26:G26" si="12">E27</f>
        <v>0</v>
      </c>
      <c r="F26" s="37">
        <f t="shared" si="12"/>
        <v>0</v>
      </c>
      <c r="G26" s="37">
        <f t="shared" si="12"/>
        <v>0</v>
      </c>
    </row>
    <row r="27" spans="1:7" ht="23.25" thickBot="1">
      <c r="A27" s="22" t="s">
        <v>57</v>
      </c>
      <c r="B27" s="23" t="s">
        <v>73</v>
      </c>
      <c r="C27" s="24" t="s">
        <v>128</v>
      </c>
      <c r="D27" s="37"/>
      <c r="E27" s="37"/>
      <c r="F27" s="37"/>
      <c r="G27" s="37"/>
    </row>
    <row r="28" spans="1:7" ht="23.25" customHeight="1" thickBot="1">
      <c r="A28" s="22" t="s">
        <v>76</v>
      </c>
      <c r="B28" s="23" t="s">
        <v>74</v>
      </c>
      <c r="C28" s="23"/>
      <c r="D28" s="37">
        <f>D31+D29+D30</f>
        <v>148.19999999999999</v>
      </c>
      <c r="E28" s="37">
        <f t="shared" ref="E28:G28" si="13">E31+E29+E30</f>
        <v>0</v>
      </c>
      <c r="F28" s="37">
        <f t="shared" si="13"/>
        <v>0</v>
      </c>
      <c r="G28" s="37">
        <f t="shared" si="13"/>
        <v>0</v>
      </c>
    </row>
    <row r="29" spans="1:7" ht="30" customHeight="1" thickBot="1">
      <c r="A29" s="22" t="s">
        <v>41</v>
      </c>
      <c r="B29" s="23" t="s">
        <v>74</v>
      </c>
      <c r="C29" s="24" t="s">
        <v>151</v>
      </c>
      <c r="D29" s="37">
        <v>0</v>
      </c>
      <c r="E29" s="37">
        <v>0</v>
      </c>
      <c r="F29" s="37">
        <v>0</v>
      </c>
      <c r="G29" s="38"/>
    </row>
    <row r="30" spans="1:7" ht="30" customHeight="1" thickBot="1">
      <c r="A30" s="22" t="s">
        <v>41</v>
      </c>
      <c r="B30" s="23" t="s">
        <v>74</v>
      </c>
      <c r="C30" s="24" t="s">
        <v>129</v>
      </c>
      <c r="D30" s="37">
        <v>148.19999999999999</v>
      </c>
      <c r="E30" s="37"/>
      <c r="F30" s="37"/>
      <c r="G30" s="38"/>
    </row>
    <row r="31" spans="1:7" ht="30" customHeight="1" thickBot="1">
      <c r="A31" s="22" t="s">
        <v>41</v>
      </c>
      <c r="B31" s="23" t="s">
        <v>74</v>
      </c>
      <c r="C31" s="24" t="s">
        <v>150</v>
      </c>
      <c r="D31" s="37"/>
      <c r="E31" s="37"/>
      <c r="F31" s="37"/>
      <c r="G31" s="38"/>
    </row>
    <row r="32" spans="1:7" ht="15.75" thickBot="1">
      <c r="A32" s="22" t="s">
        <v>58</v>
      </c>
      <c r="B32" s="23" t="s">
        <v>75</v>
      </c>
      <c r="C32" s="42"/>
      <c r="D32" s="37">
        <f>SUM(D33:D37)</f>
        <v>289</v>
      </c>
      <c r="E32" s="37">
        <f>SUM(E33:E37)</f>
        <v>520</v>
      </c>
      <c r="F32" s="37">
        <f t="shared" ref="F32:G32" si="14">SUM(F33:F36)</f>
        <v>295.10000000000002</v>
      </c>
      <c r="G32" s="37">
        <f t="shared" si="14"/>
        <v>550</v>
      </c>
    </row>
    <row r="33" spans="1:7" ht="23.25" thickBot="1">
      <c r="A33" s="22" t="s">
        <v>132</v>
      </c>
      <c r="B33" s="23" t="s">
        <v>75</v>
      </c>
      <c r="C33" s="24" t="s">
        <v>171</v>
      </c>
      <c r="D33" s="37"/>
      <c r="E33" s="37">
        <v>370</v>
      </c>
      <c r="F33" s="37">
        <v>190.7</v>
      </c>
      <c r="G33" s="38">
        <v>500</v>
      </c>
    </row>
    <row r="34" spans="1:7" ht="23.25" thickBot="1">
      <c r="A34" s="22" t="s">
        <v>132</v>
      </c>
      <c r="B34" s="23" t="s">
        <v>75</v>
      </c>
      <c r="C34" s="24" t="s">
        <v>95</v>
      </c>
      <c r="D34" s="37">
        <v>18.600000000000001</v>
      </c>
      <c r="E34" s="37"/>
      <c r="F34" s="37">
        <v>4.9000000000000004</v>
      </c>
      <c r="G34" s="38">
        <v>50</v>
      </c>
    </row>
    <row r="35" spans="1:7" ht="23.25" thickBot="1">
      <c r="A35" s="22" t="s">
        <v>130</v>
      </c>
      <c r="B35" s="23" t="s">
        <v>75</v>
      </c>
      <c r="C35" s="24" t="s">
        <v>133</v>
      </c>
      <c r="D35" s="37">
        <v>181.4</v>
      </c>
      <c r="E35" s="37"/>
      <c r="F35" s="37">
        <v>99.5</v>
      </c>
      <c r="G35" s="38"/>
    </row>
    <row r="36" spans="1:7" ht="23.25" thickBot="1">
      <c r="A36" s="22" t="s">
        <v>130</v>
      </c>
      <c r="B36" s="23" t="s">
        <v>75</v>
      </c>
      <c r="C36" s="24" t="s">
        <v>131</v>
      </c>
      <c r="D36" s="37">
        <v>0</v>
      </c>
      <c r="E36" s="37">
        <v>99.5</v>
      </c>
      <c r="F36" s="37"/>
      <c r="G36" s="38"/>
    </row>
    <row r="37" spans="1:7" ht="23.25" thickBot="1">
      <c r="A37" s="22" t="s">
        <v>132</v>
      </c>
      <c r="B37" s="23" t="s">
        <v>75</v>
      </c>
      <c r="C37" s="24" t="s">
        <v>176</v>
      </c>
      <c r="D37" s="37">
        <v>89</v>
      </c>
      <c r="E37" s="37">
        <v>50.5</v>
      </c>
      <c r="F37" s="37"/>
      <c r="G37" s="38"/>
    </row>
    <row r="38" spans="1:7" ht="23.25" thickBot="1">
      <c r="A38" s="33" t="s">
        <v>59</v>
      </c>
      <c r="B38" s="34">
        <v>1403</v>
      </c>
      <c r="C38" s="24"/>
      <c r="D38" s="40">
        <f>D39</f>
        <v>0</v>
      </c>
      <c r="E38" s="40">
        <f t="shared" ref="E38:G38" si="15">E39</f>
        <v>0</v>
      </c>
      <c r="F38" s="40">
        <f t="shared" si="15"/>
        <v>0</v>
      </c>
      <c r="G38" s="40">
        <f t="shared" si="15"/>
        <v>0</v>
      </c>
    </row>
    <row r="39" spans="1:7" ht="45.75" thickBot="1">
      <c r="A39" s="22" t="s">
        <v>60</v>
      </c>
      <c r="B39" s="23">
        <v>1403</v>
      </c>
      <c r="C39" s="24" t="s">
        <v>134</v>
      </c>
      <c r="D39" s="37"/>
      <c r="E39" s="37"/>
      <c r="F39" s="37"/>
      <c r="G39" s="38"/>
    </row>
    <row r="40" spans="1:7" ht="45.75" thickBot="1">
      <c r="A40" s="22" t="s">
        <v>60</v>
      </c>
      <c r="B40" s="23">
        <v>1403</v>
      </c>
      <c r="C40" s="24"/>
      <c r="D40" s="37"/>
      <c r="E40" s="36"/>
      <c r="F40" s="37"/>
      <c r="G40" s="43"/>
    </row>
    <row r="41" spans="1:7" ht="15.75" thickBot="1">
      <c r="A41" s="44" t="s">
        <v>61</v>
      </c>
      <c r="B41" s="45"/>
      <c r="C41" s="45"/>
      <c r="D41" s="37">
        <f>D4+D14+D16+D25+D39</f>
        <v>2185</v>
      </c>
      <c r="E41" s="37">
        <f>E4+E14+E16+E25+E39</f>
        <v>1984.8999999999999</v>
      </c>
      <c r="F41" s="37">
        <f>F4+F14+F16+F25+F39</f>
        <v>1475.1999999999998</v>
      </c>
      <c r="G41" s="37">
        <f>G4+G14+G16+G25+G39</f>
        <v>1856.3</v>
      </c>
    </row>
  </sheetData>
  <mergeCells count="2">
    <mergeCell ref="A1:G1"/>
    <mergeCell ref="A2:G2"/>
  </mergeCells>
  <pageMargins left="0.7" right="0.7" top="0.75" bottom="0.75" header="0.3" footer="0.3"/>
  <pageSetup paperSize="9" scale="69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topLeftCell="A37" zoomScale="95" zoomScaleNormal="100" zoomScaleSheetLayoutView="95" workbookViewId="0">
      <selection activeCell="C14" sqref="C14"/>
    </sheetView>
  </sheetViews>
  <sheetFormatPr defaultRowHeight="15"/>
  <cols>
    <col min="1" max="1" width="58.42578125" customWidth="1"/>
    <col min="2" max="2" width="13.140625" customWidth="1"/>
    <col min="3" max="3" width="13.42578125" customWidth="1"/>
  </cols>
  <sheetData>
    <row r="1" spans="1:3" ht="18.75" customHeight="1">
      <c r="A1" s="102" t="s">
        <v>187</v>
      </c>
      <c r="B1" s="102"/>
      <c r="C1" s="102"/>
    </row>
    <row r="2" spans="1:3" ht="18.75" customHeight="1">
      <c r="A2" s="102"/>
      <c r="B2" s="102"/>
      <c r="C2" s="102"/>
    </row>
    <row r="3" spans="1:3" ht="18.75" customHeight="1">
      <c r="A3" s="102"/>
      <c r="B3" s="102"/>
      <c r="C3" s="102"/>
    </row>
    <row r="4" spans="1:3" ht="19.5" customHeight="1" thickBot="1">
      <c r="A4" s="46"/>
      <c r="B4" s="103" t="s">
        <v>147</v>
      </c>
      <c r="C4" s="103"/>
    </row>
    <row r="5" spans="1:3" ht="63">
      <c r="A5" s="9" t="s">
        <v>94</v>
      </c>
      <c r="B5" s="10" t="s">
        <v>160</v>
      </c>
      <c r="C5" s="10" t="s">
        <v>161</v>
      </c>
    </row>
    <row r="6" spans="1:3" ht="16.5" thickBot="1">
      <c r="A6" s="11">
        <v>1</v>
      </c>
      <c r="B6" s="12">
        <v>2</v>
      </c>
      <c r="C6" s="12">
        <v>3</v>
      </c>
    </row>
    <row r="7" spans="1:3" ht="17.25" customHeight="1" thickBot="1">
      <c r="A7" s="13" t="s">
        <v>78</v>
      </c>
      <c r="B7" s="14"/>
      <c r="C7" s="14"/>
    </row>
    <row r="8" spans="1:3" ht="17.25" customHeight="1" thickBot="1">
      <c r="A8" s="15" t="s">
        <v>3</v>
      </c>
      <c r="B8" s="25">
        <f>доход!D3+доход!D4</f>
        <v>40</v>
      </c>
      <c r="C8" s="25">
        <f>B8</f>
        <v>40</v>
      </c>
    </row>
    <row r="9" spans="1:3" ht="17.25" customHeight="1" thickBot="1">
      <c r="A9" s="15" t="s">
        <v>6</v>
      </c>
      <c r="B9" s="25">
        <f>доход!D5</f>
        <v>6</v>
      </c>
      <c r="C9" s="25">
        <f>B9</f>
        <v>6</v>
      </c>
    </row>
    <row r="10" spans="1:3" ht="17.25" customHeight="1" thickBot="1">
      <c r="A10" s="15" t="s">
        <v>79</v>
      </c>
      <c r="B10" s="25">
        <f>доход!D6</f>
        <v>40</v>
      </c>
      <c r="C10" s="25">
        <v>83</v>
      </c>
    </row>
    <row r="11" spans="1:3" ht="17.25" customHeight="1" thickBot="1">
      <c r="A11" s="15" t="s">
        <v>177</v>
      </c>
      <c r="B11" s="25">
        <f>доход!D7</f>
        <v>288</v>
      </c>
      <c r="C11" s="25">
        <v>344.5</v>
      </c>
    </row>
    <row r="12" spans="1:3" ht="17.25" customHeight="1" thickBot="1">
      <c r="A12" s="15" t="s">
        <v>178</v>
      </c>
      <c r="B12" s="25">
        <f>доход!D8</f>
        <v>356</v>
      </c>
      <c r="C12" s="25">
        <v>1148</v>
      </c>
    </row>
    <row r="13" spans="1:3" ht="78" customHeight="1" thickBot="1">
      <c r="A13" s="15" t="s">
        <v>80</v>
      </c>
      <c r="B13" s="25">
        <f>доход!D9</f>
        <v>15</v>
      </c>
      <c r="C13" s="25">
        <v>15</v>
      </c>
    </row>
    <row r="14" spans="1:3" ht="17.25" customHeight="1" thickBot="1">
      <c r="A14" s="15" t="s">
        <v>81</v>
      </c>
      <c r="B14" s="25">
        <v>2</v>
      </c>
      <c r="C14" s="25"/>
    </row>
    <row r="15" spans="1:3" ht="17.25" customHeight="1" thickBot="1">
      <c r="A15" s="53" t="s">
        <v>82</v>
      </c>
      <c r="B15" s="25"/>
      <c r="C15" s="25"/>
    </row>
    <row r="16" spans="1:3" ht="46.5" customHeight="1" thickBot="1">
      <c r="A16" s="54" t="s">
        <v>83</v>
      </c>
      <c r="B16" s="25">
        <f>доход!D10</f>
        <v>0</v>
      </c>
      <c r="C16" s="25">
        <v>0</v>
      </c>
    </row>
    <row r="17" spans="1:3" ht="46.5" customHeight="1" thickBot="1">
      <c r="A17" s="55" t="s">
        <v>153</v>
      </c>
      <c r="B17" s="25">
        <f>доход!D11</f>
        <v>0</v>
      </c>
      <c r="C17" s="25"/>
    </row>
    <row r="18" spans="1:3" ht="33.75" customHeight="1" thickBot="1">
      <c r="A18" s="56" t="s">
        <v>15</v>
      </c>
      <c r="B18" s="25">
        <f>доход!D12</f>
        <v>0</v>
      </c>
      <c r="C18" s="25"/>
    </row>
    <row r="19" spans="1:3" ht="45.75" customHeight="1" thickBot="1">
      <c r="A19" s="53" t="s">
        <v>21</v>
      </c>
      <c r="B19" s="25">
        <f>доход!D18</f>
        <v>0</v>
      </c>
      <c r="C19" s="25"/>
    </row>
    <row r="20" spans="1:3" ht="45.75" customHeight="1" thickBot="1">
      <c r="A20" s="55" t="s">
        <v>19</v>
      </c>
      <c r="B20" s="25"/>
      <c r="C20" s="25"/>
    </row>
    <row r="21" spans="1:3" ht="31.5" customHeight="1" thickBot="1">
      <c r="A21" s="57" t="s">
        <v>119</v>
      </c>
      <c r="B21" s="25"/>
      <c r="C21" s="25">
        <v>9.8000000000000007</v>
      </c>
    </row>
    <row r="22" spans="1:3" ht="21.75" customHeight="1" thickBot="1">
      <c r="A22" s="56" t="s">
        <v>170</v>
      </c>
      <c r="B22" s="25"/>
      <c r="C22" s="25"/>
    </row>
    <row r="23" spans="1:3" ht="17.25" customHeight="1" thickBot="1">
      <c r="A23" s="15" t="s">
        <v>18</v>
      </c>
      <c r="B23" s="25"/>
      <c r="C23" s="25">
        <v>429.1</v>
      </c>
    </row>
    <row r="24" spans="1:3" ht="17.25" customHeight="1" thickBot="1">
      <c r="A24" s="16" t="s">
        <v>84</v>
      </c>
      <c r="B24" s="26">
        <f>SUM(B8:B23)</f>
        <v>747</v>
      </c>
      <c r="C24" s="26">
        <f>SUM(C8:C23)</f>
        <v>2075.4</v>
      </c>
    </row>
    <row r="25" spans="1:3" ht="17.25" customHeight="1" thickBot="1">
      <c r="A25" s="15" t="s">
        <v>85</v>
      </c>
      <c r="B25" s="25">
        <f>доход!D20+доход!D21+доход!D22+доход!D24+доход!D25+доход!D26</f>
        <v>1244.7999999999997</v>
      </c>
      <c r="C25" s="25">
        <f>B25</f>
        <v>1244.7999999999997</v>
      </c>
    </row>
    <row r="26" spans="1:3" ht="17.25" customHeight="1" thickBot="1">
      <c r="A26" s="15" t="s">
        <v>86</v>
      </c>
      <c r="B26" s="27">
        <f>B24+B25</f>
        <v>1991.7999999999997</v>
      </c>
      <c r="C26" s="27">
        <f>C24+C25</f>
        <v>3320.2</v>
      </c>
    </row>
    <row r="27" spans="1:3" ht="17.25" customHeight="1" thickBot="1">
      <c r="A27" s="13" t="s">
        <v>87</v>
      </c>
      <c r="B27" s="28"/>
      <c r="C27" s="28"/>
    </row>
    <row r="28" spans="1:3" ht="17.25" customHeight="1" thickBot="1">
      <c r="A28" s="17" t="s">
        <v>88</v>
      </c>
      <c r="B28" s="28">
        <f>расх!E4</f>
        <v>1176.0999999999999</v>
      </c>
      <c r="C28" s="28">
        <f>B28</f>
        <v>1176.0999999999999</v>
      </c>
    </row>
    <row r="29" spans="1:3" ht="17.25" customHeight="1" thickBot="1">
      <c r="A29" s="17" t="s">
        <v>47</v>
      </c>
      <c r="B29" s="28">
        <f>расх!E14</f>
        <v>58.8</v>
      </c>
      <c r="C29" s="28">
        <f t="shared" ref="C29:C34" si="0">B29</f>
        <v>58.8</v>
      </c>
    </row>
    <row r="30" spans="1:3" ht="17.25" customHeight="1" thickBot="1">
      <c r="A30" s="17" t="s">
        <v>50</v>
      </c>
      <c r="B30" s="28">
        <f>расх!E17</f>
        <v>0</v>
      </c>
      <c r="C30" s="28">
        <f t="shared" si="0"/>
        <v>0</v>
      </c>
    </row>
    <row r="31" spans="1:3" ht="17.25" customHeight="1" thickBot="1">
      <c r="A31" s="17" t="s">
        <v>89</v>
      </c>
      <c r="B31" s="28">
        <f>расх!E19</f>
        <v>130</v>
      </c>
      <c r="C31" s="28">
        <f>B31</f>
        <v>130</v>
      </c>
    </row>
    <row r="32" spans="1:3" ht="17.25" customHeight="1" thickBot="1">
      <c r="A32" s="17" t="s">
        <v>54</v>
      </c>
      <c r="B32" s="28">
        <f>расх!E21</f>
        <v>100</v>
      </c>
      <c r="C32" s="28">
        <f t="shared" si="0"/>
        <v>100</v>
      </c>
    </row>
    <row r="33" spans="1:3" ht="17.25" customHeight="1" thickBot="1">
      <c r="A33" s="17" t="s">
        <v>90</v>
      </c>
      <c r="B33" s="28">
        <f>расх!E25</f>
        <v>520</v>
      </c>
      <c r="C33" s="28">
        <f t="shared" si="0"/>
        <v>520</v>
      </c>
    </row>
    <row r="34" spans="1:3" ht="17.25" customHeight="1" thickBot="1">
      <c r="A34" s="17" t="s">
        <v>91</v>
      </c>
      <c r="B34" s="28">
        <f>расх!E38</f>
        <v>0</v>
      </c>
      <c r="C34" s="28">
        <f t="shared" si="0"/>
        <v>0</v>
      </c>
    </row>
    <row r="35" spans="1:3" ht="17.25" customHeight="1" thickBot="1">
      <c r="A35" s="17" t="s">
        <v>92</v>
      </c>
      <c r="B35" s="28">
        <f>SUM(B28:B34)</f>
        <v>1984.8999999999999</v>
      </c>
      <c r="C35" s="28">
        <f>SUM(C28:C34)</f>
        <v>1984.8999999999999</v>
      </c>
    </row>
    <row r="36" spans="1:3" ht="17.25" customHeight="1" thickBot="1">
      <c r="A36" s="17" t="s">
        <v>93</v>
      </c>
      <c r="B36" s="28">
        <f>B26-B35</f>
        <v>6.8999999999998636</v>
      </c>
      <c r="C36" s="28">
        <f>C26-C35</f>
        <v>1335.3</v>
      </c>
    </row>
    <row r="37" spans="1:3" ht="15.75">
      <c r="A37" s="18"/>
    </row>
  </sheetData>
  <mergeCells count="2">
    <mergeCell ref="A1:C3"/>
    <mergeCell ref="B4:C4"/>
  </mergeCells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E4" sqref="E4"/>
    </sheetView>
  </sheetViews>
  <sheetFormatPr defaultRowHeight="15"/>
  <cols>
    <col min="1" max="1" width="54" customWidth="1"/>
    <col min="2" max="2" width="12.28515625" customWidth="1"/>
    <col min="3" max="3" width="8" customWidth="1"/>
    <col min="4" max="4" width="10" customWidth="1"/>
  </cols>
  <sheetData>
    <row r="1" spans="1:5" ht="102.75" customHeight="1">
      <c r="A1" s="112" t="s">
        <v>193</v>
      </c>
      <c r="B1" s="112"/>
      <c r="C1" s="112"/>
      <c r="D1" s="112"/>
      <c r="E1" s="74"/>
    </row>
    <row r="2" spans="1:5">
      <c r="A2" s="111" t="s">
        <v>96</v>
      </c>
      <c r="B2" s="111"/>
      <c r="C2" s="111"/>
      <c r="D2" s="111"/>
      <c r="E2" s="74"/>
    </row>
    <row r="3" spans="1:5">
      <c r="A3" s="111" t="s">
        <v>188</v>
      </c>
      <c r="B3" s="111"/>
      <c r="C3" s="111"/>
      <c r="D3" s="111"/>
      <c r="E3" s="74"/>
    </row>
    <row r="4" spans="1:5">
      <c r="A4" s="111" t="s">
        <v>163</v>
      </c>
      <c r="B4" s="111"/>
      <c r="C4" s="111"/>
      <c r="D4" s="111"/>
      <c r="E4" s="74"/>
    </row>
    <row r="5" spans="1:5" ht="15.75" thickBot="1">
      <c r="A5" s="104" t="s">
        <v>97</v>
      </c>
      <c r="B5" s="104"/>
      <c r="C5" s="104"/>
      <c r="D5" s="104"/>
      <c r="E5" s="74"/>
    </row>
    <row r="6" spans="1:5" ht="15.75" thickBot="1">
      <c r="A6" s="93" t="s">
        <v>1</v>
      </c>
      <c r="B6" s="94" t="s">
        <v>98</v>
      </c>
      <c r="C6" s="94" t="s">
        <v>135</v>
      </c>
      <c r="D6" s="94" t="s">
        <v>164</v>
      </c>
      <c r="E6" s="74"/>
    </row>
    <row r="7" spans="1:5" ht="18" customHeight="1" thickBot="1">
      <c r="A7" s="84" t="s">
        <v>78</v>
      </c>
      <c r="B7" s="75"/>
      <c r="C7" s="75"/>
      <c r="D7" s="75"/>
      <c r="E7" s="74"/>
    </row>
    <row r="8" spans="1:5" ht="22.5" customHeight="1" thickBot="1">
      <c r="A8" s="86" t="s">
        <v>3</v>
      </c>
      <c r="B8" s="95">
        <v>38</v>
      </c>
      <c r="C8" s="95">
        <v>40</v>
      </c>
      <c r="D8" s="95">
        <v>40</v>
      </c>
      <c r="E8" s="74"/>
    </row>
    <row r="9" spans="1:5" ht="22.5" customHeight="1" thickBot="1">
      <c r="A9" s="86" t="s">
        <v>99</v>
      </c>
      <c r="B9" s="95">
        <v>2</v>
      </c>
      <c r="C9" s="95">
        <v>2</v>
      </c>
      <c r="D9" s="95">
        <v>2</v>
      </c>
      <c r="E9" s="74"/>
    </row>
    <row r="10" spans="1:5" ht="26.25" customHeight="1" thickBot="1">
      <c r="A10" s="86" t="s">
        <v>114</v>
      </c>
      <c r="B10" s="95">
        <v>55</v>
      </c>
      <c r="C10" s="95">
        <v>55</v>
      </c>
      <c r="D10" s="95">
        <v>55</v>
      </c>
      <c r="E10" s="74"/>
    </row>
    <row r="11" spans="1:5" ht="28.5" customHeight="1" thickBot="1">
      <c r="A11" s="86" t="s">
        <v>115</v>
      </c>
      <c r="B11" s="95">
        <v>280</v>
      </c>
      <c r="C11" s="95">
        <v>300</v>
      </c>
      <c r="D11" s="95">
        <v>300</v>
      </c>
      <c r="E11" s="74"/>
    </row>
    <row r="12" spans="1:5" ht="28.5" customHeight="1" thickBot="1">
      <c r="A12" s="86" t="s">
        <v>116</v>
      </c>
      <c r="B12" s="95">
        <v>360</v>
      </c>
      <c r="C12" s="95">
        <v>370</v>
      </c>
      <c r="D12" s="95">
        <v>380</v>
      </c>
      <c r="E12" s="74"/>
    </row>
    <row r="13" spans="1:5" ht="30" customHeight="1" thickBot="1">
      <c r="A13" s="86" t="s">
        <v>117</v>
      </c>
      <c r="B13" s="95">
        <v>9</v>
      </c>
      <c r="C13" s="95">
        <v>9</v>
      </c>
      <c r="D13" s="95">
        <v>9</v>
      </c>
      <c r="E13" s="74"/>
    </row>
    <row r="14" spans="1:5" ht="21.75" customHeight="1" thickBot="1">
      <c r="A14" s="86" t="s">
        <v>82</v>
      </c>
      <c r="B14" s="95"/>
      <c r="C14" s="95"/>
      <c r="D14" s="95"/>
      <c r="E14" s="74"/>
    </row>
    <row r="15" spans="1:5" ht="31.5" customHeight="1" thickBot="1">
      <c r="A15" s="86" t="s">
        <v>100</v>
      </c>
      <c r="B15" s="95"/>
      <c r="C15" s="95"/>
      <c r="D15" s="95"/>
      <c r="E15" s="74"/>
    </row>
    <row r="16" spans="1:5" ht="37.5" customHeight="1" thickBot="1">
      <c r="A16" s="86" t="s">
        <v>118</v>
      </c>
      <c r="B16" s="95"/>
      <c r="C16" s="95"/>
      <c r="D16" s="95"/>
      <c r="E16" s="74"/>
    </row>
    <row r="17" spans="1:5" ht="34.5" customHeight="1" thickBot="1">
      <c r="A17" s="86" t="s">
        <v>119</v>
      </c>
      <c r="B17" s="95"/>
      <c r="C17" s="95"/>
      <c r="D17" s="95"/>
      <c r="E17" s="74"/>
    </row>
    <row r="18" spans="1:5" ht="29.25" customHeight="1" thickBot="1">
      <c r="A18" s="86" t="s">
        <v>120</v>
      </c>
      <c r="B18" s="95"/>
      <c r="C18" s="95"/>
      <c r="D18" s="95"/>
      <c r="E18" s="74"/>
    </row>
    <row r="19" spans="1:5" ht="22.5" customHeight="1" thickBot="1">
      <c r="A19" s="96" t="s">
        <v>84</v>
      </c>
      <c r="B19" s="95">
        <f>SUM(B8:B18)</f>
        <v>744</v>
      </c>
      <c r="C19" s="95">
        <f t="shared" ref="C19:D19" si="0">SUM(C8:C18)</f>
        <v>776</v>
      </c>
      <c r="D19" s="95">
        <f t="shared" si="0"/>
        <v>786</v>
      </c>
      <c r="E19" s="74"/>
    </row>
    <row r="20" spans="1:5" ht="21.75" customHeight="1" thickBot="1">
      <c r="A20" s="86" t="s">
        <v>85</v>
      </c>
      <c r="B20" s="95">
        <v>1112.3</v>
      </c>
      <c r="C20" s="95">
        <v>911.6</v>
      </c>
      <c r="D20" s="95">
        <v>951.5</v>
      </c>
      <c r="E20" s="74"/>
    </row>
    <row r="21" spans="1:5" ht="18" customHeight="1" thickBot="1">
      <c r="A21" s="86" t="s">
        <v>86</v>
      </c>
      <c r="B21" s="95">
        <f>B19+B20</f>
        <v>1856.3</v>
      </c>
      <c r="C21" s="95">
        <f t="shared" ref="C21:D21" si="1">C19+C20</f>
        <v>1687.6</v>
      </c>
      <c r="D21" s="95">
        <f t="shared" si="1"/>
        <v>1737.5</v>
      </c>
      <c r="E21" s="74"/>
    </row>
    <row r="22" spans="1:5" ht="11.25" customHeight="1" thickBot="1">
      <c r="A22" s="86" t="s">
        <v>87</v>
      </c>
      <c r="B22" s="97"/>
      <c r="C22" s="97"/>
      <c r="D22" s="97"/>
      <c r="E22" s="74"/>
    </row>
    <row r="23" spans="1:5" ht="24.75" customHeight="1" thickBot="1">
      <c r="A23" s="86" t="s">
        <v>101</v>
      </c>
      <c r="B23" s="95">
        <v>1136.0999999999999</v>
      </c>
      <c r="C23" s="95">
        <v>1138.0999999999999</v>
      </c>
      <c r="D23" s="95">
        <v>1140</v>
      </c>
      <c r="E23" s="74"/>
    </row>
    <row r="24" spans="1:5" ht="21.75" customHeight="1" thickBot="1">
      <c r="A24" s="91" t="s">
        <v>102</v>
      </c>
      <c r="B24" s="95">
        <v>70.2</v>
      </c>
      <c r="C24" s="95"/>
      <c r="D24" s="95"/>
      <c r="E24" s="74"/>
    </row>
    <row r="25" spans="1:5" ht="19.5" customHeight="1" thickBot="1">
      <c r="A25" s="86" t="s">
        <v>103</v>
      </c>
      <c r="B25" s="95">
        <v>100</v>
      </c>
      <c r="C25" s="95"/>
      <c r="D25" s="95"/>
      <c r="E25" s="74"/>
    </row>
    <row r="26" spans="1:5" ht="17.25" customHeight="1" thickBot="1">
      <c r="A26" s="91" t="s">
        <v>54</v>
      </c>
      <c r="B26" s="98"/>
      <c r="C26" s="98"/>
      <c r="D26" s="95"/>
      <c r="E26" s="74"/>
    </row>
    <row r="27" spans="1:5" ht="18.75" customHeight="1" thickBot="1">
      <c r="A27" s="86" t="s">
        <v>76</v>
      </c>
      <c r="B27" s="95">
        <v>550</v>
      </c>
      <c r="C27" s="95">
        <v>520.6</v>
      </c>
      <c r="D27" s="95">
        <v>538.6</v>
      </c>
      <c r="E27" s="74"/>
    </row>
    <row r="28" spans="1:5" ht="18" customHeight="1" thickBot="1">
      <c r="A28" s="86" t="s">
        <v>91</v>
      </c>
      <c r="B28" s="95"/>
      <c r="C28" s="95"/>
      <c r="D28" s="95"/>
      <c r="E28" s="74"/>
    </row>
    <row r="29" spans="1:5" ht="18.75" customHeight="1" thickBot="1">
      <c r="A29" s="86" t="s">
        <v>104</v>
      </c>
      <c r="B29" s="95"/>
      <c r="C29" s="95">
        <v>28.9</v>
      </c>
      <c r="D29" s="95">
        <v>58.9</v>
      </c>
      <c r="E29" s="74"/>
    </row>
    <row r="30" spans="1:5" ht="30" customHeight="1" thickBot="1">
      <c r="A30" s="86" t="s">
        <v>92</v>
      </c>
      <c r="B30" s="95">
        <f>SUM(B23:B29)</f>
        <v>1856.3</v>
      </c>
      <c r="C30" s="95">
        <f t="shared" ref="C30:D30" si="2">SUM(C23:C29)</f>
        <v>1687.6</v>
      </c>
      <c r="D30" s="95">
        <f t="shared" si="2"/>
        <v>1737.5</v>
      </c>
      <c r="E30" s="74"/>
    </row>
    <row r="31" spans="1:5" ht="15.75">
      <c r="A31" s="20" t="s">
        <v>105</v>
      </c>
    </row>
    <row r="32" spans="1:5" ht="17.25" customHeight="1">
      <c r="A32" s="20"/>
    </row>
    <row r="33" spans="1:1" ht="17.25" customHeight="1">
      <c r="A33" s="20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Normal="100" workbookViewId="0">
      <selection activeCell="K6" sqref="K6"/>
    </sheetView>
  </sheetViews>
  <sheetFormatPr defaultRowHeight="15"/>
  <cols>
    <col min="1" max="1" width="30" style="74" customWidth="1"/>
    <col min="2" max="2" width="7.7109375" customWidth="1"/>
    <col min="3" max="3" width="10.7109375" customWidth="1"/>
    <col min="4" max="4" width="6.7109375" customWidth="1"/>
    <col min="5" max="5" width="10.7109375" customWidth="1"/>
    <col min="6" max="6" width="8.7109375" style="74" customWidth="1"/>
    <col min="7" max="7" width="8.7109375" customWidth="1"/>
  </cols>
  <sheetData>
    <row r="1" spans="1:9" ht="112.5" customHeight="1">
      <c r="D1" s="30"/>
      <c r="E1" s="109" t="s">
        <v>189</v>
      </c>
      <c r="F1" s="109"/>
      <c r="G1" s="109"/>
      <c r="H1" s="30"/>
      <c r="I1" s="30"/>
    </row>
    <row r="2" spans="1:9">
      <c r="A2" s="81"/>
    </row>
    <row r="3" spans="1:9" ht="52.5" customHeight="1">
      <c r="A3" s="108" t="s">
        <v>190</v>
      </c>
      <c r="B3" s="108"/>
      <c r="C3" s="108"/>
      <c r="D3" s="108"/>
      <c r="E3" s="108"/>
      <c r="F3" s="108"/>
      <c r="G3" s="108"/>
    </row>
    <row r="4" spans="1:9" ht="16.5" customHeight="1" thickBot="1">
      <c r="A4" s="82"/>
      <c r="B4" s="29"/>
      <c r="C4" s="29"/>
      <c r="D4" s="29"/>
      <c r="E4" s="29"/>
      <c r="F4" s="110" t="s">
        <v>146</v>
      </c>
      <c r="G4" s="110"/>
    </row>
    <row r="5" spans="1:9" ht="19.5" customHeight="1">
      <c r="A5" s="83"/>
      <c r="B5" s="60"/>
      <c r="C5" s="60"/>
      <c r="D5" s="60"/>
      <c r="E5" s="105" t="s">
        <v>137</v>
      </c>
      <c r="F5" s="106"/>
      <c r="G5" s="107"/>
    </row>
    <row r="6" spans="1:9" ht="32.25" thickBot="1">
      <c r="A6" s="84" t="s">
        <v>35</v>
      </c>
      <c r="B6" s="12" t="s">
        <v>136</v>
      </c>
      <c r="C6" s="12" t="s">
        <v>106</v>
      </c>
      <c r="D6" s="12" t="s">
        <v>107</v>
      </c>
      <c r="E6" s="12" t="s">
        <v>138</v>
      </c>
      <c r="F6" s="75" t="s">
        <v>139</v>
      </c>
      <c r="G6" s="12" t="s">
        <v>162</v>
      </c>
    </row>
    <row r="7" spans="1:9" ht="16.5" thickBot="1">
      <c r="A7" s="85" t="s">
        <v>140</v>
      </c>
      <c r="B7" s="12"/>
      <c r="C7" s="12"/>
      <c r="D7" s="12"/>
      <c r="E7" s="61">
        <f>E8+E11+E18</f>
        <v>1856.3</v>
      </c>
      <c r="F7" s="76">
        <f t="shared" ref="F7:G7" si="0">F8+F11+F18</f>
        <v>1687.6</v>
      </c>
      <c r="G7" s="61">
        <f t="shared" si="0"/>
        <v>1737.5</v>
      </c>
    </row>
    <row r="8" spans="1:9" ht="102.75" customHeight="1" thickBot="1">
      <c r="A8" s="85" t="s">
        <v>191</v>
      </c>
      <c r="B8" s="19">
        <v>791</v>
      </c>
      <c r="C8" s="19">
        <v>1710000</v>
      </c>
      <c r="D8" s="19"/>
      <c r="E8" s="61">
        <f>E9</f>
        <v>100</v>
      </c>
      <c r="F8" s="76">
        <f>F9</f>
        <v>0</v>
      </c>
      <c r="G8" s="61">
        <f>G9</f>
        <v>0</v>
      </c>
    </row>
    <row r="9" spans="1:9" ht="26.25" thickBot="1">
      <c r="A9" s="86" t="s">
        <v>141</v>
      </c>
      <c r="B9" s="12">
        <v>791</v>
      </c>
      <c r="C9" s="12">
        <v>1710333</v>
      </c>
      <c r="D9" s="12"/>
      <c r="E9" s="61">
        <f>E10</f>
        <v>100</v>
      </c>
      <c r="F9" s="76">
        <f t="shared" ref="F9:G9" si="1">F10</f>
        <v>0</v>
      </c>
      <c r="G9" s="61">
        <f t="shared" si="1"/>
        <v>0</v>
      </c>
    </row>
    <row r="10" spans="1:9" ht="36" customHeight="1" thickBot="1">
      <c r="A10" s="86" t="s">
        <v>111</v>
      </c>
      <c r="B10" s="12">
        <v>791</v>
      </c>
      <c r="C10" s="12">
        <v>1710333</v>
      </c>
      <c r="D10" s="12">
        <v>200</v>
      </c>
      <c r="E10" s="62">
        <v>100</v>
      </c>
      <c r="F10" s="77"/>
      <c r="G10" s="62"/>
    </row>
    <row r="11" spans="1:9" ht="108.75" customHeight="1" thickBot="1">
      <c r="A11" s="85" t="s">
        <v>192</v>
      </c>
      <c r="B11" s="19">
        <v>791</v>
      </c>
      <c r="C11" s="19">
        <v>2110000</v>
      </c>
      <c r="D11" s="19"/>
      <c r="E11" s="61">
        <f>E12+E14+E16</f>
        <v>550</v>
      </c>
      <c r="F11" s="76">
        <f>F12+F14+F16</f>
        <v>520.6</v>
      </c>
      <c r="G11" s="61">
        <f>G12+G14+G16</f>
        <v>538.6</v>
      </c>
    </row>
    <row r="12" spans="1:9" ht="39" customHeight="1" thickBot="1">
      <c r="A12" s="86" t="s">
        <v>142</v>
      </c>
      <c r="B12" s="12">
        <v>791</v>
      </c>
      <c r="C12" s="12">
        <v>2110605</v>
      </c>
      <c r="D12" s="12"/>
      <c r="E12" s="61">
        <f>E13</f>
        <v>50</v>
      </c>
      <c r="F12" s="76">
        <f t="shared" ref="F12:G12" si="2">F13</f>
        <v>20.6</v>
      </c>
      <c r="G12" s="61">
        <f t="shared" si="2"/>
        <v>38.6</v>
      </c>
    </row>
    <row r="13" spans="1:9" ht="37.5" customHeight="1" thickBot="1">
      <c r="A13" s="86" t="s">
        <v>111</v>
      </c>
      <c r="B13" s="12">
        <v>791</v>
      </c>
      <c r="C13" s="12">
        <v>2110605</v>
      </c>
      <c r="D13" s="12">
        <v>200</v>
      </c>
      <c r="E13" s="62">
        <v>50</v>
      </c>
      <c r="F13" s="77">
        <v>20.6</v>
      </c>
      <c r="G13" s="62">
        <v>38.6</v>
      </c>
    </row>
    <row r="14" spans="1:9" ht="79.5" customHeight="1" thickBot="1">
      <c r="A14" s="87" t="s">
        <v>172</v>
      </c>
      <c r="B14" s="12">
        <v>791</v>
      </c>
      <c r="C14" s="12">
        <v>2117404</v>
      </c>
      <c r="D14" s="12"/>
      <c r="E14" s="61">
        <f>E15</f>
        <v>500</v>
      </c>
      <c r="F14" s="76">
        <f>F15</f>
        <v>500</v>
      </c>
      <c r="G14" s="61">
        <f>G15</f>
        <v>500</v>
      </c>
    </row>
    <row r="15" spans="1:9" ht="37.5" customHeight="1" thickBot="1">
      <c r="A15" s="88" t="s">
        <v>111</v>
      </c>
      <c r="B15" s="12">
        <v>791</v>
      </c>
      <c r="C15" s="12">
        <v>2117404</v>
      </c>
      <c r="D15" s="12">
        <v>200</v>
      </c>
      <c r="E15" s="62">
        <v>500</v>
      </c>
      <c r="F15" s="77">
        <v>500</v>
      </c>
      <c r="G15" s="62">
        <v>500</v>
      </c>
    </row>
    <row r="16" spans="1:9" ht="39" customHeight="1" thickBot="1">
      <c r="A16" s="86" t="s">
        <v>145</v>
      </c>
      <c r="B16" s="12">
        <v>791</v>
      </c>
      <c r="C16" s="12">
        <v>2119821</v>
      </c>
      <c r="D16" s="12"/>
      <c r="E16" s="61">
        <f>E17</f>
        <v>0</v>
      </c>
      <c r="F16" s="77"/>
      <c r="G16" s="62"/>
    </row>
    <row r="17" spans="1:7" ht="24" customHeight="1" thickBot="1">
      <c r="A17" s="86" t="s">
        <v>143</v>
      </c>
      <c r="B17" s="12">
        <v>791</v>
      </c>
      <c r="C17" s="12">
        <v>2119821</v>
      </c>
      <c r="D17" s="12">
        <v>800</v>
      </c>
      <c r="E17" s="62"/>
      <c r="F17" s="77"/>
      <c r="G17" s="62"/>
    </row>
    <row r="18" spans="1:7" ht="26.25" customHeight="1" thickBot="1">
      <c r="A18" s="85" t="s">
        <v>108</v>
      </c>
      <c r="B18" s="19">
        <v>791</v>
      </c>
      <c r="C18" s="19">
        <v>9900000</v>
      </c>
      <c r="D18" s="19"/>
      <c r="E18" s="61">
        <f>E19+E21+E25+E27+E29+E32</f>
        <v>1206.3</v>
      </c>
      <c r="F18" s="76">
        <f>F19+F21+F25+F27+F29+F32</f>
        <v>1167</v>
      </c>
      <c r="G18" s="61">
        <f>G19+G21+G25+G27+G29+G32</f>
        <v>1198.9000000000001</v>
      </c>
    </row>
    <row r="19" spans="1:7" ht="31.5" customHeight="1" thickBot="1">
      <c r="A19" s="86" t="s">
        <v>109</v>
      </c>
      <c r="B19" s="12">
        <v>791</v>
      </c>
      <c r="C19" s="12">
        <v>9900203</v>
      </c>
      <c r="D19" s="12"/>
      <c r="E19" s="61">
        <f>E20</f>
        <v>412.9</v>
      </c>
      <c r="F19" s="76">
        <f t="shared" ref="F19:G19" si="3">F20</f>
        <v>412.9</v>
      </c>
      <c r="G19" s="61">
        <f t="shared" si="3"/>
        <v>412.9</v>
      </c>
    </row>
    <row r="20" spans="1:7" ht="64.5" thickBot="1">
      <c r="A20" s="86" t="s">
        <v>110</v>
      </c>
      <c r="B20" s="12">
        <v>791</v>
      </c>
      <c r="C20" s="12">
        <v>9900203</v>
      </c>
      <c r="D20" s="12">
        <v>100</v>
      </c>
      <c r="E20" s="62">
        <v>412.9</v>
      </c>
      <c r="F20" s="77">
        <v>412.9</v>
      </c>
      <c r="G20" s="62">
        <v>412.9</v>
      </c>
    </row>
    <row r="21" spans="1:7" ht="27" customHeight="1" thickBot="1">
      <c r="A21" s="86" t="s">
        <v>42</v>
      </c>
      <c r="B21" s="12">
        <v>791</v>
      </c>
      <c r="C21" s="12">
        <v>9900204</v>
      </c>
      <c r="D21" s="12"/>
      <c r="E21" s="61">
        <f>SUM(E22:E24)</f>
        <v>713.19999999999993</v>
      </c>
      <c r="F21" s="76">
        <f>SUM(F22:F24)</f>
        <v>715.19999999999993</v>
      </c>
      <c r="G21" s="61">
        <f>SUM(G22:G24)</f>
        <v>717.1</v>
      </c>
    </row>
    <row r="22" spans="1:7" ht="21" customHeight="1" thickBot="1">
      <c r="A22" s="86" t="s">
        <v>110</v>
      </c>
      <c r="B22" s="12">
        <v>791</v>
      </c>
      <c r="C22" s="12">
        <v>9900204</v>
      </c>
      <c r="D22" s="12">
        <v>100</v>
      </c>
      <c r="E22" s="62">
        <v>433.6</v>
      </c>
      <c r="F22" s="77">
        <v>433.6</v>
      </c>
      <c r="G22" s="62">
        <v>433.6</v>
      </c>
    </row>
    <row r="23" spans="1:7" ht="35.25" customHeight="1" thickBot="1">
      <c r="A23" s="86" t="s">
        <v>111</v>
      </c>
      <c r="B23" s="12">
        <v>791</v>
      </c>
      <c r="C23" s="12">
        <v>9900204</v>
      </c>
      <c r="D23" s="63">
        <v>200</v>
      </c>
      <c r="E23" s="64">
        <v>272.7</v>
      </c>
      <c r="F23" s="78">
        <v>274.7</v>
      </c>
      <c r="G23" s="65">
        <v>276.60000000000002</v>
      </c>
    </row>
    <row r="24" spans="1:7" ht="22.5" customHeight="1">
      <c r="A24" s="89" t="s">
        <v>143</v>
      </c>
      <c r="B24" s="59">
        <v>791</v>
      </c>
      <c r="C24" s="59">
        <v>9900204</v>
      </c>
      <c r="D24" s="66">
        <v>800</v>
      </c>
      <c r="E24" s="67">
        <v>6.9</v>
      </c>
      <c r="F24" s="79">
        <v>6.9</v>
      </c>
      <c r="G24" s="67">
        <v>6.9</v>
      </c>
    </row>
    <row r="25" spans="1:7" ht="40.5" customHeight="1">
      <c r="A25" s="90" t="s">
        <v>112</v>
      </c>
      <c r="B25" s="68">
        <v>791</v>
      </c>
      <c r="C25" s="68">
        <v>9900348</v>
      </c>
      <c r="D25" s="69"/>
      <c r="E25" s="70">
        <f>E26</f>
        <v>0</v>
      </c>
      <c r="F25" s="80">
        <f t="shared" ref="F25:G25" si="4">F26</f>
        <v>0</v>
      </c>
      <c r="G25" s="71">
        <f t="shared" si="4"/>
        <v>0</v>
      </c>
    </row>
    <row r="26" spans="1:7" ht="24.75" customHeight="1" thickBot="1">
      <c r="A26" s="86" t="s">
        <v>143</v>
      </c>
      <c r="B26" s="12">
        <v>791</v>
      </c>
      <c r="C26" s="12">
        <v>9900348</v>
      </c>
      <c r="D26" s="63">
        <v>800</v>
      </c>
      <c r="E26" s="72"/>
      <c r="F26" s="77"/>
      <c r="G26" s="62"/>
    </row>
    <row r="27" spans="1:7" ht="38.25" customHeight="1" thickBot="1">
      <c r="A27" s="91" t="s">
        <v>44</v>
      </c>
      <c r="B27" s="12">
        <v>791</v>
      </c>
      <c r="C27" s="12">
        <v>9900750</v>
      </c>
      <c r="D27" s="12"/>
      <c r="E27" s="61">
        <f>SUM(E28)</f>
        <v>10</v>
      </c>
      <c r="F27" s="76">
        <f t="shared" ref="F27:G27" si="5">SUM(F28)</f>
        <v>10</v>
      </c>
      <c r="G27" s="61">
        <f t="shared" si="5"/>
        <v>10</v>
      </c>
    </row>
    <row r="28" spans="1:7" ht="24.75" customHeight="1" thickBot="1">
      <c r="A28" s="91" t="s">
        <v>143</v>
      </c>
      <c r="B28" s="12">
        <v>791</v>
      </c>
      <c r="C28" s="12">
        <v>9900750</v>
      </c>
      <c r="D28" s="12">
        <v>800</v>
      </c>
      <c r="E28" s="62">
        <f>10000/1000</f>
        <v>10</v>
      </c>
      <c r="F28" s="77">
        <f>10000/1000</f>
        <v>10</v>
      </c>
      <c r="G28" s="62">
        <f>10000/1000</f>
        <v>10</v>
      </c>
    </row>
    <row r="29" spans="1:7" ht="51.75" thickBot="1">
      <c r="A29" s="91" t="s">
        <v>48</v>
      </c>
      <c r="B29" s="12">
        <v>791</v>
      </c>
      <c r="C29" s="12">
        <v>9905118</v>
      </c>
      <c r="D29" s="12"/>
      <c r="E29" s="61">
        <f>E30+E31</f>
        <v>70.199999999999989</v>
      </c>
      <c r="F29" s="76"/>
      <c r="G29" s="61"/>
    </row>
    <row r="30" spans="1:7" ht="78" customHeight="1" thickBot="1">
      <c r="A30" s="86" t="s">
        <v>110</v>
      </c>
      <c r="B30" s="12">
        <v>791</v>
      </c>
      <c r="C30" s="12">
        <v>9905118</v>
      </c>
      <c r="D30" s="12">
        <v>100</v>
      </c>
      <c r="E30" s="62">
        <v>65.599999999999994</v>
      </c>
      <c r="F30" s="77"/>
      <c r="G30" s="62"/>
    </row>
    <row r="31" spans="1:7" ht="37.5" customHeight="1" thickBot="1">
      <c r="A31" s="91" t="s">
        <v>111</v>
      </c>
      <c r="B31" s="12">
        <v>791</v>
      </c>
      <c r="C31" s="12">
        <v>9905118</v>
      </c>
      <c r="D31" s="12">
        <v>200</v>
      </c>
      <c r="E31" s="62">
        <v>4.5999999999999996</v>
      </c>
      <c r="F31" s="77"/>
      <c r="G31" s="62"/>
    </row>
    <row r="32" spans="1:7" ht="33" customHeight="1" thickBot="1">
      <c r="A32" s="86" t="s">
        <v>113</v>
      </c>
      <c r="B32" s="12">
        <v>791</v>
      </c>
      <c r="C32" s="12">
        <v>9909999</v>
      </c>
      <c r="D32" s="73"/>
      <c r="E32" s="62"/>
      <c r="F32" s="76">
        <f>F33</f>
        <v>28.9</v>
      </c>
      <c r="G32" s="61">
        <f>G33</f>
        <v>58.9</v>
      </c>
    </row>
    <row r="33" spans="1:7" ht="18.75" customHeight="1" thickBot="1">
      <c r="A33" s="86" t="s">
        <v>144</v>
      </c>
      <c r="B33" s="12">
        <v>791</v>
      </c>
      <c r="C33" s="12">
        <v>9909999</v>
      </c>
      <c r="D33" s="12">
        <v>900</v>
      </c>
      <c r="E33" s="62"/>
      <c r="F33" s="77">
        <v>28.9</v>
      </c>
      <c r="G33" s="62">
        <v>58.9</v>
      </c>
    </row>
    <row r="34" spans="1:7" ht="20.25" customHeight="1">
      <c r="A34" s="92"/>
    </row>
    <row r="35" spans="1:7" ht="33.75" customHeight="1"/>
    <row r="36" spans="1:7" ht="22.5" customHeight="1"/>
    <row r="37" spans="1:7" ht="53.25" customHeight="1"/>
    <row r="38" spans="1:7" ht="72.75" customHeight="1"/>
    <row r="39" spans="1:7" ht="18.75" customHeight="1"/>
    <row r="40" spans="1:7" ht="33" customHeight="1"/>
    <row r="41" spans="1:7" ht="50.25" customHeight="1"/>
    <row r="42" spans="1:7" ht="31.5" customHeight="1"/>
    <row r="43" spans="1:7" ht="18.75" customHeight="1"/>
    <row r="46" spans="1:7" ht="37.5" customHeight="1"/>
    <row r="47" spans="1:7" ht="33.75" customHeight="1"/>
    <row r="48" spans="1:7" ht="33.75" customHeight="1"/>
    <row r="49" ht="21" customHeight="1"/>
    <row r="50" ht="24" customHeight="1"/>
    <row r="51" ht="17.25" customHeight="1"/>
    <row r="52" ht="35.25" customHeight="1"/>
    <row r="53" ht="33" customHeight="1"/>
    <row r="54" ht="33.75" customHeight="1"/>
    <row r="55" ht="18.75" customHeight="1"/>
    <row r="56" ht="15.75" customHeight="1"/>
    <row r="58" ht="19.5" customHeight="1"/>
    <row r="59" ht="32.25" customHeight="1"/>
    <row r="60" ht="33.75" customHeight="1"/>
    <row r="61" ht="33.75" customHeight="1"/>
    <row r="62" ht="36" customHeight="1"/>
    <row r="63" ht="34.5" customHeight="1"/>
    <row r="64" ht="36.75" customHeight="1"/>
    <row r="65" spans="1:1" ht="36.75" customHeight="1"/>
    <row r="67" spans="1:1" ht="19.5" customHeight="1"/>
    <row r="68" spans="1:1" ht="21" customHeight="1"/>
    <row r="69" spans="1:1" ht="21" customHeight="1"/>
    <row r="70" spans="1:1" ht="23.25" customHeight="1"/>
    <row r="72" spans="1:1">
      <c r="A72" s="92"/>
    </row>
    <row r="73" spans="1:1">
      <c r="A73" s="92"/>
    </row>
    <row r="74" spans="1:1">
      <c r="A74" s="21"/>
    </row>
  </sheetData>
  <mergeCells count="4">
    <mergeCell ref="E5:G5"/>
    <mergeCell ref="A3:G3"/>
    <mergeCell ref="E1:G1"/>
    <mergeCell ref="F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ср-ср финпл прил1</vt:lpstr>
      <vt:lpstr>ср-ср финпл пр2</vt:lpstr>
      <vt:lpstr>доход!Область_печати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2015-11-20T06:20:31Z</dcterms:modified>
</cp:coreProperties>
</file>